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franks\My Documents\Agresso_Statistik_ÅR\"/>
    </mc:Choice>
  </mc:AlternateContent>
  <xr:revisionPtr revIDLastSave="0" documentId="13_ncr:1_{4DDF26B1-7FBD-4BB5-9C82-DADC8B0A7025}" xr6:coauthVersionLast="47" xr6:coauthVersionMax="47" xr10:uidLastSave="{00000000-0000-0000-0000-000000000000}"/>
  <bookViews>
    <workbookView xWindow="22932" yWindow="-108" windowWidth="23256" windowHeight="12456" tabRatio="668" xr2:uid="{00000000-000D-0000-FFFF-FFFF00000000}"/>
  </bookViews>
  <sheets>
    <sheet name="Bidrag" sheetId="3" r:id="rId1"/>
    <sheet name="Uppdrag" sheetId="4" r:id="rId2"/>
    <sheet name="Bidrag+Uppdrag" sheetId="9" r:id="rId3"/>
    <sheet name="Externfinansieringsgrad" sheetId="5" r:id="rId4"/>
    <sheet name="Personalkvoter" sheetId="6" r:id="rId5"/>
    <sheet name="Oförbrukade bidrag" sheetId="7" r:id="rId6"/>
    <sheet name="Formas &amp; VR" sheetId="8" r:id="rId7"/>
  </sheets>
  <definedNames>
    <definedName name="_xlnm._FilterDatabase" localSheetId="0" hidden="1">Bidrag!$B$6:$AA$41</definedName>
    <definedName name="_xlnm._FilterDatabase" localSheetId="2" hidden="1">'Bidrag+Uppdrag'!$B$6:$AA$42</definedName>
    <definedName name="_xlnm._FilterDatabase" localSheetId="1" hidden="1">Uppdrag!$B$6:$AA$36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8" l="1"/>
  <c r="U8" i="8"/>
  <c r="V8" i="8"/>
  <c r="W8" i="8"/>
  <c r="X8" i="8"/>
  <c r="Y8" i="8"/>
  <c r="Z8" i="8"/>
  <c r="AA8" i="8"/>
  <c r="T11" i="8"/>
  <c r="U11" i="8"/>
  <c r="V11" i="8"/>
  <c r="W11" i="8"/>
  <c r="X11" i="8"/>
  <c r="Y11" i="8"/>
  <c r="Z11" i="8"/>
  <c r="AA11" i="8"/>
  <c r="T19" i="8"/>
  <c r="U19" i="8"/>
  <c r="V19" i="8"/>
  <c r="W19" i="8"/>
  <c r="X19" i="8"/>
  <c r="Y19" i="8"/>
  <c r="Z19" i="8"/>
  <c r="AA19" i="8"/>
  <c r="E8" i="8"/>
  <c r="T13" i="7"/>
  <c r="U13" i="7"/>
  <c r="V13" i="7"/>
  <c r="W13" i="7"/>
  <c r="X13" i="7"/>
  <c r="Y13" i="7"/>
  <c r="Z13" i="7"/>
  <c r="AA13" i="7"/>
  <c r="T7" i="7"/>
  <c r="U7" i="7"/>
  <c r="V7" i="7"/>
  <c r="W7" i="7"/>
  <c r="X7" i="7"/>
  <c r="Y7" i="7"/>
  <c r="Z7" i="7"/>
  <c r="AA7" i="7"/>
  <c r="C7" i="7"/>
  <c r="T25" i="6"/>
  <c r="U25" i="6"/>
  <c r="V25" i="6"/>
  <c r="W25" i="6"/>
  <c r="X25" i="6"/>
  <c r="Y25" i="6"/>
  <c r="Z25" i="6"/>
  <c r="AA25" i="6"/>
  <c r="T26" i="6"/>
  <c r="U26" i="6"/>
  <c r="V26" i="6"/>
  <c r="W26" i="6"/>
  <c r="X26" i="6"/>
  <c r="Y26" i="6"/>
  <c r="Z26" i="6"/>
  <c r="AA26" i="6"/>
  <c r="T27" i="6"/>
  <c r="U27" i="6"/>
  <c r="V27" i="6"/>
  <c r="W27" i="6"/>
  <c r="X27" i="6"/>
  <c r="Y27" i="6"/>
  <c r="Z27" i="6"/>
  <c r="AA27" i="6"/>
  <c r="T19" i="6"/>
  <c r="U19" i="6"/>
  <c r="V19" i="6"/>
  <c r="W19" i="6"/>
  <c r="X19" i="6"/>
  <c r="Y19" i="6"/>
  <c r="Z19" i="6"/>
  <c r="AA19" i="6"/>
  <c r="T20" i="6"/>
  <c r="U20" i="6"/>
  <c r="V20" i="6"/>
  <c r="W20" i="6"/>
  <c r="X20" i="6"/>
  <c r="Y20" i="6"/>
  <c r="Z20" i="6"/>
  <c r="AA20" i="6"/>
  <c r="T21" i="6"/>
  <c r="U21" i="6"/>
  <c r="V21" i="6"/>
  <c r="W21" i="6"/>
  <c r="X21" i="6"/>
  <c r="Y21" i="6"/>
  <c r="Z21" i="6"/>
  <c r="AA21" i="6"/>
  <c r="T13" i="6"/>
  <c r="U13" i="6"/>
  <c r="V13" i="6"/>
  <c r="W13" i="6"/>
  <c r="X13" i="6"/>
  <c r="Y13" i="6"/>
  <c r="Z13" i="6"/>
  <c r="AA13" i="6"/>
  <c r="T14" i="6"/>
  <c r="U14" i="6"/>
  <c r="V14" i="6"/>
  <c r="W14" i="6"/>
  <c r="X14" i="6"/>
  <c r="Y14" i="6"/>
  <c r="Z14" i="6"/>
  <c r="AA14" i="6"/>
  <c r="T15" i="6"/>
  <c r="U15" i="6"/>
  <c r="V15" i="6"/>
  <c r="W15" i="6"/>
  <c r="X15" i="6"/>
  <c r="Y15" i="6"/>
  <c r="Z15" i="6"/>
  <c r="AA15" i="6"/>
  <c r="T24" i="6"/>
  <c r="U24" i="6"/>
  <c r="V24" i="6"/>
  <c r="W24" i="6"/>
  <c r="X24" i="6"/>
  <c r="Y24" i="6"/>
  <c r="Z24" i="6"/>
  <c r="AA24" i="6"/>
  <c r="T18" i="6"/>
  <c r="U18" i="6"/>
  <c r="V18" i="6"/>
  <c r="W18" i="6"/>
  <c r="X18" i="6"/>
  <c r="Y18" i="6"/>
  <c r="Z18" i="6"/>
  <c r="AA18" i="6"/>
  <c r="T12" i="6"/>
  <c r="U12" i="6"/>
  <c r="V12" i="6"/>
  <c r="W12" i="6"/>
  <c r="X12" i="6"/>
  <c r="Y12" i="6"/>
  <c r="Z12" i="6"/>
  <c r="AA12" i="6"/>
  <c r="T6" i="6"/>
  <c r="U6" i="6"/>
  <c r="V6" i="6"/>
  <c r="W6" i="6"/>
  <c r="X6" i="6"/>
  <c r="Y6" i="6"/>
  <c r="Z6" i="6"/>
  <c r="AA6" i="6"/>
  <c r="C6" i="6"/>
  <c r="C14" i="5"/>
  <c r="T14" i="5"/>
  <c r="U14" i="5"/>
  <c r="V14" i="5"/>
  <c r="W14" i="5"/>
  <c r="X14" i="5"/>
  <c r="Y14" i="5"/>
  <c r="Z14" i="5"/>
  <c r="AA14" i="5"/>
  <c r="T6" i="5"/>
  <c r="U6" i="5"/>
  <c r="V6" i="5"/>
  <c r="W6" i="5"/>
  <c r="X6" i="5"/>
  <c r="Y6" i="5"/>
  <c r="Z6" i="5"/>
  <c r="AA6" i="5"/>
  <c r="C6" i="5"/>
  <c r="T7" i="9"/>
  <c r="U7" i="9"/>
  <c r="V7" i="9"/>
  <c r="W7" i="9"/>
  <c r="X7" i="9"/>
  <c r="Y7" i="9"/>
  <c r="Z7" i="9"/>
  <c r="AA7" i="9"/>
  <c r="T8" i="9"/>
  <c r="U8" i="9"/>
  <c r="V8" i="9"/>
  <c r="W8" i="9"/>
  <c r="X8" i="9"/>
  <c r="Y8" i="9"/>
  <c r="Z8" i="9"/>
  <c r="AA8" i="9"/>
  <c r="T9" i="9"/>
  <c r="U9" i="9"/>
  <c r="V9" i="9"/>
  <c r="W9" i="9"/>
  <c r="X9" i="9"/>
  <c r="Y9" i="9"/>
  <c r="Z9" i="9"/>
  <c r="AA9" i="9"/>
  <c r="T10" i="9"/>
  <c r="U10" i="9"/>
  <c r="V10" i="9"/>
  <c r="W10" i="9"/>
  <c r="X10" i="9"/>
  <c r="Y10" i="9"/>
  <c r="Z10" i="9"/>
  <c r="AA10" i="9"/>
  <c r="AA45" i="9" s="1"/>
  <c r="T11" i="9"/>
  <c r="U11" i="9"/>
  <c r="V11" i="9"/>
  <c r="W11" i="9"/>
  <c r="X11" i="9"/>
  <c r="Y11" i="9"/>
  <c r="Z11" i="9"/>
  <c r="AA11" i="9"/>
  <c r="T12" i="9"/>
  <c r="U12" i="9"/>
  <c r="V12" i="9"/>
  <c r="W12" i="9"/>
  <c r="X12" i="9"/>
  <c r="Y12" i="9"/>
  <c r="Z12" i="9"/>
  <c r="AA12" i="9"/>
  <c r="T13" i="9"/>
  <c r="U13" i="9"/>
  <c r="V13" i="9"/>
  <c r="W13" i="9"/>
  <c r="X13" i="9"/>
  <c r="Y13" i="9"/>
  <c r="Z13" i="9"/>
  <c r="AA13" i="9"/>
  <c r="T14" i="9"/>
  <c r="U14" i="9"/>
  <c r="V14" i="9"/>
  <c r="W14" i="9"/>
  <c r="X14" i="9"/>
  <c r="Y14" i="9"/>
  <c r="Z14" i="9"/>
  <c r="AA14" i="9"/>
  <c r="T15" i="9"/>
  <c r="U15" i="9"/>
  <c r="V15" i="9"/>
  <c r="W15" i="9"/>
  <c r="X15" i="9"/>
  <c r="Y15" i="9"/>
  <c r="Z15" i="9"/>
  <c r="AA15" i="9"/>
  <c r="T16" i="9"/>
  <c r="U16" i="9"/>
  <c r="V16" i="9"/>
  <c r="W16" i="9"/>
  <c r="X16" i="9"/>
  <c r="Y16" i="9"/>
  <c r="Z16" i="9"/>
  <c r="AA16" i="9"/>
  <c r="T17" i="9"/>
  <c r="U17" i="9"/>
  <c r="V17" i="9"/>
  <c r="W17" i="9"/>
  <c r="X17" i="9"/>
  <c r="Y17" i="9"/>
  <c r="Z17" i="9"/>
  <c r="AA17" i="9"/>
  <c r="T18" i="9"/>
  <c r="U18" i="9"/>
  <c r="V18" i="9"/>
  <c r="W18" i="9"/>
  <c r="X18" i="9"/>
  <c r="Y18" i="9"/>
  <c r="Z18" i="9"/>
  <c r="AA18" i="9"/>
  <c r="T19" i="9"/>
  <c r="U19" i="9"/>
  <c r="V19" i="9"/>
  <c r="W19" i="9"/>
  <c r="X19" i="9"/>
  <c r="Y19" i="9"/>
  <c r="Z19" i="9"/>
  <c r="AA19" i="9"/>
  <c r="T20" i="9"/>
  <c r="U20" i="9"/>
  <c r="V20" i="9"/>
  <c r="W20" i="9"/>
  <c r="X20" i="9"/>
  <c r="Y20" i="9"/>
  <c r="Z20" i="9"/>
  <c r="AA20" i="9"/>
  <c r="T21" i="9"/>
  <c r="U21" i="9"/>
  <c r="V21" i="9"/>
  <c r="W21" i="9"/>
  <c r="X21" i="9"/>
  <c r="Y21" i="9"/>
  <c r="Z21" i="9"/>
  <c r="AA21" i="9"/>
  <c r="T22" i="9"/>
  <c r="U22" i="9"/>
  <c r="V22" i="9"/>
  <c r="W22" i="9"/>
  <c r="X22" i="9"/>
  <c r="Y22" i="9"/>
  <c r="Z22" i="9"/>
  <c r="AA22" i="9"/>
  <c r="T23" i="9"/>
  <c r="U23" i="9"/>
  <c r="V23" i="9"/>
  <c r="W23" i="9"/>
  <c r="X23" i="9"/>
  <c r="Y23" i="9"/>
  <c r="Z23" i="9"/>
  <c r="AA23" i="9"/>
  <c r="T24" i="9"/>
  <c r="U24" i="9"/>
  <c r="V24" i="9"/>
  <c r="W24" i="9"/>
  <c r="X24" i="9"/>
  <c r="Y24" i="9"/>
  <c r="Z24" i="9"/>
  <c r="AA24" i="9"/>
  <c r="T25" i="9"/>
  <c r="U25" i="9"/>
  <c r="V25" i="9"/>
  <c r="W25" i="9"/>
  <c r="X25" i="9"/>
  <c r="Y25" i="9"/>
  <c r="Z25" i="9"/>
  <c r="AA25" i="9"/>
  <c r="T26" i="9"/>
  <c r="U26" i="9"/>
  <c r="V26" i="9"/>
  <c r="W26" i="9"/>
  <c r="X26" i="9"/>
  <c r="Y26" i="9"/>
  <c r="Z26" i="9"/>
  <c r="AA26" i="9"/>
  <c r="T27" i="9"/>
  <c r="U27" i="9"/>
  <c r="V27" i="9"/>
  <c r="W27" i="9"/>
  <c r="X27" i="9"/>
  <c r="Y27" i="9"/>
  <c r="Z27" i="9"/>
  <c r="AA27" i="9"/>
  <c r="T28" i="9"/>
  <c r="U28" i="9"/>
  <c r="V28" i="9"/>
  <c r="W28" i="9"/>
  <c r="X28" i="9"/>
  <c r="Y28" i="9"/>
  <c r="Z28" i="9"/>
  <c r="AA28" i="9"/>
  <c r="T29" i="9"/>
  <c r="U29" i="9"/>
  <c r="V29" i="9"/>
  <c r="W29" i="9"/>
  <c r="X29" i="9"/>
  <c r="Y29" i="9"/>
  <c r="Z29" i="9"/>
  <c r="AA29" i="9"/>
  <c r="T30" i="9"/>
  <c r="U30" i="9"/>
  <c r="V30" i="9"/>
  <c r="W30" i="9"/>
  <c r="X30" i="9"/>
  <c r="Y30" i="9"/>
  <c r="Z30" i="9"/>
  <c r="AA30" i="9"/>
  <c r="T31" i="9"/>
  <c r="U31" i="9"/>
  <c r="V31" i="9"/>
  <c r="W31" i="9"/>
  <c r="X31" i="9"/>
  <c r="Y31" i="9"/>
  <c r="Z31" i="9"/>
  <c r="AA31" i="9"/>
  <c r="T32" i="9"/>
  <c r="U32" i="9"/>
  <c r="V32" i="9"/>
  <c r="W32" i="9"/>
  <c r="X32" i="9"/>
  <c r="Y32" i="9"/>
  <c r="Z32" i="9"/>
  <c r="AA32" i="9"/>
  <c r="T33" i="9"/>
  <c r="U33" i="9"/>
  <c r="V33" i="9"/>
  <c r="W33" i="9"/>
  <c r="X33" i="9"/>
  <c r="Y33" i="9"/>
  <c r="Z33" i="9"/>
  <c r="AA33" i="9"/>
  <c r="T34" i="9"/>
  <c r="U34" i="9"/>
  <c r="V34" i="9"/>
  <c r="W34" i="9"/>
  <c r="X34" i="9"/>
  <c r="Y34" i="9"/>
  <c r="Z34" i="9"/>
  <c r="AA34" i="9"/>
  <c r="T35" i="9"/>
  <c r="U35" i="9"/>
  <c r="V35" i="9"/>
  <c r="W35" i="9"/>
  <c r="X35" i="9"/>
  <c r="Y35" i="9"/>
  <c r="Z35" i="9"/>
  <c r="AA35" i="9"/>
  <c r="T36" i="9"/>
  <c r="U36" i="9"/>
  <c r="V36" i="9"/>
  <c r="W36" i="9"/>
  <c r="X36" i="9"/>
  <c r="Y36" i="9"/>
  <c r="Z36" i="9"/>
  <c r="AA36" i="9"/>
  <c r="T37" i="9"/>
  <c r="U37" i="9"/>
  <c r="V37" i="9"/>
  <c r="W37" i="9"/>
  <c r="X37" i="9"/>
  <c r="Y37" i="9"/>
  <c r="Z37" i="9"/>
  <c r="AA37" i="9"/>
  <c r="T38" i="9"/>
  <c r="U38" i="9"/>
  <c r="V38" i="9"/>
  <c r="W38" i="9"/>
  <c r="X38" i="9"/>
  <c r="Y38" i="9"/>
  <c r="Z38" i="9"/>
  <c r="AA38" i="9"/>
  <c r="T39" i="9"/>
  <c r="U39" i="9"/>
  <c r="V39" i="9"/>
  <c r="W39" i="9"/>
  <c r="X39" i="9"/>
  <c r="Y39" i="9"/>
  <c r="Z39" i="9"/>
  <c r="AA39" i="9"/>
  <c r="T40" i="9"/>
  <c r="U40" i="9"/>
  <c r="V40" i="9"/>
  <c r="W40" i="9"/>
  <c r="X40" i="9"/>
  <c r="Y40" i="9"/>
  <c r="Z40" i="9"/>
  <c r="AA40" i="9"/>
  <c r="T41" i="9"/>
  <c r="U41" i="9"/>
  <c r="V41" i="9"/>
  <c r="W41" i="9"/>
  <c r="X41" i="9"/>
  <c r="Y41" i="9"/>
  <c r="Z41" i="9"/>
  <c r="AA41" i="9"/>
  <c r="T42" i="9"/>
  <c r="U42" i="9"/>
  <c r="V42" i="9"/>
  <c r="W42" i="9"/>
  <c r="X42" i="9"/>
  <c r="Y42" i="9"/>
  <c r="Z42" i="9"/>
  <c r="AA42" i="9"/>
  <c r="T45" i="9"/>
  <c r="U45" i="9"/>
  <c r="V45" i="9"/>
  <c r="W45" i="9"/>
  <c r="X45" i="9"/>
  <c r="Y45" i="9"/>
  <c r="T47" i="9"/>
  <c r="U47" i="9"/>
  <c r="V47" i="9"/>
  <c r="W47" i="9"/>
  <c r="X47" i="9"/>
  <c r="Y47" i="9"/>
  <c r="Z47" i="9"/>
  <c r="AA47" i="9"/>
  <c r="T48" i="9"/>
  <c r="U48" i="9"/>
  <c r="V48" i="9"/>
  <c r="W48" i="9"/>
  <c r="X48" i="9"/>
  <c r="Y48" i="9"/>
  <c r="Z48" i="9"/>
  <c r="AA48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7" i="9"/>
  <c r="S48" i="9"/>
  <c r="P27" i="9"/>
  <c r="Q27" i="9"/>
  <c r="R27" i="9"/>
  <c r="H21" i="9"/>
  <c r="I21" i="9"/>
  <c r="J21" i="9"/>
  <c r="K21" i="9"/>
  <c r="L21" i="9"/>
  <c r="M21" i="9"/>
  <c r="N21" i="9"/>
  <c r="O21" i="9"/>
  <c r="P21" i="9"/>
  <c r="Q21" i="9"/>
  <c r="R21" i="9"/>
  <c r="R19" i="9"/>
  <c r="D19" i="9"/>
  <c r="E19" i="9"/>
  <c r="F19" i="9"/>
  <c r="K17" i="9"/>
  <c r="L17" i="9"/>
  <c r="M17" i="9"/>
  <c r="N17" i="9"/>
  <c r="O17" i="9"/>
  <c r="P17" i="9"/>
  <c r="Q17" i="9"/>
  <c r="R17" i="9"/>
  <c r="H17" i="9"/>
  <c r="D17" i="9"/>
  <c r="E17" i="9"/>
  <c r="F17" i="9"/>
  <c r="D14" i="9"/>
  <c r="E14" i="9"/>
  <c r="F14" i="9"/>
  <c r="G14" i="9"/>
  <c r="H14" i="9"/>
  <c r="I14" i="9"/>
  <c r="O7" i="9"/>
  <c r="P7" i="9"/>
  <c r="Q7" i="9"/>
  <c r="R7" i="9"/>
  <c r="L8" i="9"/>
  <c r="M8" i="9"/>
  <c r="N8" i="9"/>
  <c r="O8" i="9"/>
  <c r="P8" i="9"/>
  <c r="Q8" i="9"/>
  <c r="R8" i="9"/>
  <c r="D7" i="9"/>
  <c r="E7" i="9"/>
  <c r="F7" i="9"/>
  <c r="G7" i="9"/>
  <c r="H7" i="9"/>
  <c r="S16" i="5"/>
  <c r="S17" i="5"/>
  <c r="R16" i="5"/>
  <c r="R17" i="5"/>
  <c r="S13" i="7"/>
  <c r="S25" i="6"/>
  <c r="S26" i="6"/>
  <c r="S27" i="6"/>
  <c r="S9" i="6"/>
  <c r="D44" i="3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9" i="8"/>
  <c r="Z6" i="9"/>
  <c r="AA6" i="9"/>
  <c r="W6" i="9"/>
  <c r="X6" i="9"/>
  <c r="Y6" i="9"/>
  <c r="T6" i="9"/>
  <c r="U6" i="9"/>
  <c r="V6" i="9"/>
  <c r="S45" i="9" l="1"/>
  <c r="T44" i="9"/>
  <c r="Z45" i="9"/>
  <c r="Z46" i="9" s="1"/>
  <c r="Z44" i="9"/>
  <c r="W44" i="9"/>
  <c r="U44" i="9"/>
  <c r="AA44" i="9"/>
  <c r="Y44" i="9"/>
  <c r="X44" i="9"/>
  <c r="X46" i="9" s="1"/>
  <c r="V44" i="9"/>
  <c r="V46" i="9" s="1"/>
  <c r="S44" i="9"/>
  <c r="W46" i="9"/>
  <c r="U46" i="9"/>
  <c r="T46" i="9"/>
  <c r="AA46" i="9"/>
  <c r="Y46" i="9"/>
  <c r="S46" i="9" l="1"/>
  <c r="S11" i="8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D39" i="4"/>
  <c r="E39" i="4"/>
  <c r="F39" i="4"/>
  <c r="G39" i="4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D40" i="4"/>
  <c r="E40" i="4"/>
  <c r="F40" i="4"/>
  <c r="G40" i="4"/>
  <c r="S21" i="6" l="1"/>
  <c r="S19" i="6"/>
  <c r="S20" i="6"/>
  <c r="T6" i="4"/>
  <c r="U6" i="4"/>
  <c r="V6" i="4"/>
  <c r="W6" i="4"/>
  <c r="X6" i="4"/>
  <c r="Y6" i="4"/>
  <c r="Z6" i="4"/>
  <c r="AA6" i="4"/>
  <c r="S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F16" i="8"/>
  <c r="G8" i="8"/>
  <c r="H8" i="8"/>
  <c r="I8" i="8"/>
  <c r="J8" i="8"/>
  <c r="K8" i="8"/>
  <c r="L8" i="8"/>
  <c r="M8" i="8"/>
  <c r="N8" i="8"/>
  <c r="O8" i="8"/>
  <c r="P8" i="8"/>
  <c r="Q8" i="8"/>
  <c r="R8" i="8"/>
  <c r="S8" i="8"/>
  <c r="F8" i="8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D7" i="7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E24" i="6"/>
  <c r="D25" i="6"/>
  <c r="D26" i="6"/>
  <c r="D24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D18" i="6"/>
  <c r="S12" i="6"/>
  <c r="P12" i="6"/>
  <c r="Q12" i="6"/>
  <c r="R12" i="6"/>
  <c r="M12" i="6"/>
  <c r="N12" i="6"/>
  <c r="O12" i="6"/>
  <c r="E12" i="6"/>
  <c r="F12" i="6"/>
  <c r="G12" i="6"/>
  <c r="H12" i="6"/>
  <c r="I12" i="6"/>
  <c r="J12" i="6"/>
  <c r="K12" i="6"/>
  <c r="L12" i="6"/>
  <c r="D12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D6" i="6"/>
  <c r="B3" i="6"/>
  <c r="B3" i="5"/>
  <c r="B3" i="9"/>
  <c r="B3" i="4"/>
  <c r="J14" i="5"/>
  <c r="K14" i="5"/>
  <c r="L14" i="5"/>
  <c r="M14" i="5"/>
  <c r="N14" i="5"/>
  <c r="O14" i="5"/>
  <c r="P14" i="5"/>
  <c r="Q14" i="5"/>
  <c r="R14" i="5"/>
  <c r="S14" i="5"/>
  <c r="G14" i="5"/>
  <c r="H14" i="5"/>
  <c r="I14" i="5"/>
  <c r="F16" i="5"/>
  <c r="F17" i="5"/>
  <c r="F14" i="5"/>
  <c r="E16" i="5"/>
  <c r="E17" i="5"/>
  <c r="E14" i="5"/>
  <c r="D14" i="5"/>
  <c r="M6" i="5"/>
  <c r="N6" i="5"/>
  <c r="O6" i="5"/>
  <c r="P6" i="5"/>
  <c r="Q6" i="5"/>
  <c r="R6" i="5"/>
  <c r="S6" i="5"/>
  <c r="J6" i="5"/>
  <c r="K6" i="5"/>
  <c r="L6" i="5"/>
  <c r="E6" i="5"/>
  <c r="F6" i="5"/>
  <c r="G6" i="5"/>
  <c r="H6" i="5"/>
  <c r="I6" i="5"/>
  <c r="D6" i="5"/>
  <c r="O6" i="4"/>
  <c r="P6" i="4"/>
  <c r="Q6" i="4"/>
  <c r="R6" i="4"/>
  <c r="S6" i="4"/>
  <c r="N6" i="4"/>
  <c r="K6" i="4"/>
  <c r="L6" i="4"/>
  <c r="M6" i="4"/>
  <c r="G6" i="4"/>
  <c r="H6" i="4"/>
  <c r="I6" i="4"/>
  <c r="J6" i="4"/>
  <c r="F6" i="4"/>
  <c r="E6" i="4"/>
  <c r="D6" i="4"/>
  <c r="K6" i="9"/>
  <c r="L6" i="9"/>
  <c r="M6" i="9"/>
  <c r="N6" i="9"/>
  <c r="O6" i="9"/>
  <c r="P6" i="9"/>
  <c r="Q6" i="9"/>
  <c r="R6" i="9"/>
  <c r="S6" i="9"/>
  <c r="E6" i="9"/>
  <c r="F6" i="9"/>
  <c r="G6" i="9"/>
  <c r="H6" i="9"/>
  <c r="I6" i="9"/>
  <c r="J6" i="9"/>
  <c r="D6" i="9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D13" i="7"/>
  <c r="S13" i="6" l="1"/>
  <c r="S14" i="6"/>
  <c r="S15" i="6"/>
  <c r="S15" i="5"/>
  <c r="R47" i="9"/>
  <c r="R48" i="9"/>
  <c r="R9" i="9"/>
  <c r="R10" i="9"/>
  <c r="R12" i="9"/>
  <c r="R13" i="9"/>
  <c r="R14" i="9"/>
  <c r="R15" i="9"/>
  <c r="R16" i="9"/>
  <c r="R18" i="9"/>
  <c r="R20" i="9"/>
  <c r="R22" i="9"/>
  <c r="R23" i="9"/>
  <c r="R24" i="9"/>
  <c r="R25" i="9"/>
  <c r="R26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25" i="6"/>
  <c r="R26" i="6"/>
  <c r="R45" i="9" l="1"/>
  <c r="R44" i="9"/>
  <c r="R46" i="9" l="1"/>
  <c r="R19" i="6"/>
  <c r="R20" i="6"/>
  <c r="R19" i="8"/>
  <c r="R11" i="8" l="1"/>
  <c r="R9" i="6"/>
  <c r="R27" i="6" l="1"/>
  <c r="R21" i="6"/>
  <c r="R43" i="3"/>
  <c r="R45" i="3" l="1"/>
  <c r="R15" i="5"/>
  <c r="R15" i="6"/>
  <c r="R13" i="6"/>
  <c r="R14" i="6"/>
  <c r="Q25" i="6"/>
  <c r="Q26" i="6"/>
  <c r="Q28" i="9" l="1"/>
  <c r="Q9" i="9" l="1"/>
  <c r="Q10" i="9"/>
  <c r="Q12" i="9"/>
  <c r="Q13" i="9"/>
  <c r="Q14" i="9"/>
  <c r="Q15" i="9"/>
  <c r="Q16" i="9"/>
  <c r="Q18" i="9"/>
  <c r="Q19" i="9"/>
  <c r="Q20" i="9"/>
  <c r="Q22" i="9"/>
  <c r="Q23" i="9"/>
  <c r="Q24" i="9"/>
  <c r="Q25" i="9"/>
  <c r="Q26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7" i="9"/>
  <c r="Q48" i="9"/>
  <c r="Q19" i="8"/>
  <c r="Q11" i="8"/>
  <c r="Q9" i="6"/>
  <c r="Q27" i="6" s="1"/>
  <c r="Q45" i="9" l="1"/>
  <c r="Q19" i="6"/>
  <c r="Q20" i="6"/>
  <c r="Q21" i="6"/>
  <c r="Q44" i="9"/>
  <c r="Q43" i="3"/>
  <c r="Q46" i="9" l="1"/>
  <c r="Q15" i="6"/>
  <c r="Q13" i="6"/>
  <c r="Q14" i="6"/>
  <c r="Q45" i="3"/>
  <c r="Q15" i="5"/>
  <c r="Q16" i="5"/>
  <c r="Q17" i="5"/>
  <c r="P26" i="6" l="1"/>
  <c r="P25" i="6"/>
  <c r="P19" i="8" l="1"/>
  <c r="P11" i="8"/>
  <c r="P9" i="6"/>
  <c r="P27" i="6" s="1"/>
  <c r="P16" i="5" l="1"/>
  <c r="P17" i="5"/>
  <c r="P10" i="9" l="1"/>
  <c r="P12" i="9"/>
  <c r="P13" i="9"/>
  <c r="P14" i="9"/>
  <c r="P15" i="9"/>
  <c r="P16" i="9"/>
  <c r="P18" i="9"/>
  <c r="P19" i="9"/>
  <c r="P20" i="9"/>
  <c r="P22" i="9"/>
  <c r="P23" i="9"/>
  <c r="P24" i="9"/>
  <c r="P25" i="9"/>
  <c r="P26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7" i="9"/>
  <c r="P48" i="9"/>
  <c r="P9" i="9"/>
  <c r="P43" i="3"/>
  <c r="P45" i="9" l="1"/>
  <c r="P21" i="6"/>
  <c r="P20" i="6"/>
  <c r="P19" i="6"/>
  <c r="P45" i="3"/>
  <c r="P15" i="6"/>
  <c r="P13" i="6"/>
  <c r="P14" i="6"/>
  <c r="P15" i="5"/>
  <c r="P44" i="9"/>
  <c r="D48" i="9"/>
  <c r="E48" i="9"/>
  <c r="F48" i="9"/>
  <c r="G48" i="9"/>
  <c r="H48" i="9"/>
  <c r="I48" i="9"/>
  <c r="J48" i="9"/>
  <c r="K48" i="9"/>
  <c r="L48" i="9"/>
  <c r="M48" i="9"/>
  <c r="N48" i="9"/>
  <c r="O48" i="9"/>
  <c r="E47" i="9"/>
  <c r="F47" i="9"/>
  <c r="G47" i="9"/>
  <c r="H47" i="9"/>
  <c r="I47" i="9"/>
  <c r="J47" i="9"/>
  <c r="K47" i="9"/>
  <c r="L47" i="9"/>
  <c r="M47" i="9"/>
  <c r="N47" i="9"/>
  <c r="O47" i="9"/>
  <c r="D47" i="9"/>
  <c r="D42" i="9"/>
  <c r="D8" i="9"/>
  <c r="E8" i="9"/>
  <c r="F8" i="9"/>
  <c r="G8" i="9"/>
  <c r="H8" i="9"/>
  <c r="I8" i="9"/>
  <c r="J8" i="9"/>
  <c r="K8" i="9"/>
  <c r="D9" i="9"/>
  <c r="E9" i="9"/>
  <c r="F9" i="9"/>
  <c r="G9" i="9"/>
  <c r="H9" i="9"/>
  <c r="I9" i="9"/>
  <c r="J9" i="9"/>
  <c r="K9" i="9"/>
  <c r="L9" i="9"/>
  <c r="M9" i="9"/>
  <c r="N9" i="9"/>
  <c r="O9" i="9"/>
  <c r="D10" i="9"/>
  <c r="E10" i="9"/>
  <c r="F10" i="9"/>
  <c r="G10" i="9"/>
  <c r="H10" i="9"/>
  <c r="I10" i="9"/>
  <c r="J10" i="9"/>
  <c r="K10" i="9"/>
  <c r="L10" i="9"/>
  <c r="M10" i="9"/>
  <c r="N10" i="9"/>
  <c r="O10" i="9"/>
  <c r="D12" i="9"/>
  <c r="E12" i="9"/>
  <c r="F12" i="9"/>
  <c r="G12" i="9"/>
  <c r="H12" i="9"/>
  <c r="I12" i="9"/>
  <c r="J12" i="9"/>
  <c r="K12" i="9"/>
  <c r="L12" i="9"/>
  <c r="M12" i="9"/>
  <c r="N12" i="9"/>
  <c r="O12" i="9"/>
  <c r="D13" i="9"/>
  <c r="E13" i="9"/>
  <c r="F13" i="9"/>
  <c r="G13" i="9"/>
  <c r="H13" i="9"/>
  <c r="I13" i="9"/>
  <c r="J13" i="9"/>
  <c r="K13" i="9"/>
  <c r="L13" i="9"/>
  <c r="M13" i="9"/>
  <c r="N13" i="9"/>
  <c r="O13" i="9"/>
  <c r="J14" i="9"/>
  <c r="K14" i="9"/>
  <c r="L14" i="9"/>
  <c r="M14" i="9"/>
  <c r="N14" i="9"/>
  <c r="O14" i="9"/>
  <c r="D15" i="9"/>
  <c r="E15" i="9"/>
  <c r="F15" i="9"/>
  <c r="G15" i="9"/>
  <c r="H15" i="9"/>
  <c r="I15" i="9"/>
  <c r="J15" i="9"/>
  <c r="K15" i="9"/>
  <c r="L15" i="9"/>
  <c r="M15" i="9"/>
  <c r="N15" i="9"/>
  <c r="O15" i="9"/>
  <c r="D16" i="9"/>
  <c r="E16" i="9"/>
  <c r="F16" i="9"/>
  <c r="G16" i="9"/>
  <c r="H16" i="9"/>
  <c r="I16" i="9"/>
  <c r="J16" i="9"/>
  <c r="K16" i="9"/>
  <c r="L16" i="9"/>
  <c r="M16" i="9"/>
  <c r="N16" i="9"/>
  <c r="O16" i="9"/>
  <c r="G17" i="9"/>
  <c r="I17" i="9"/>
  <c r="J17" i="9"/>
  <c r="E18" i="9"/>
  <c r="F18" i="9"/>
  <c r="G18" i="9"/>
  <c r="H18" i="9"/>
  <c r="I18" i="9"/>
  <c r="J18" i="9"/>
  <c r="K18" i="9"/>
  <c r="L18" i="9"/>
  <c r="M18" i="9"/>
  <c r="N18" i="9"/>
  <c r="O18" i="9"/>
  <c r="G19" i="9"/>
  <c r="H19" i="9"/>
  <c r="I19" i="9"/>
  <c r="K19" i="9"/>
  <c r="L19" i="9"/>
  <c r="M19" i="9"/>
  <c r="N19" i="9"/>
  <c r="O19" i="9"/>
  <c r="D20" i="9"/>
  <c r="E20" i="9"/>
  <c r="F20" i="9"/>
  <c r="G20" i="9"/>
  <c r="H20" i="9"/>
  <c r="I20" i="9"/>
  <c r="J20" i="9"/>
  <c r="K20" i="9"/>
  <c r="L20" i="9"/>
  <c r="M20" i="9"/>
  <c r="N20" i="9"/>
  <c r="O20" i="9"/>
  <c r="D21" i="9"/>
  <c r="E21" i="9"/>
  <c r="F21" i="9"/>
  <c r="G21" i="9"/>
  <c r="D22" i="9"/>
  <c r="E22" i="9"/>
  <c r="F22" i="9"/>
  <c r="G22" i="9"/>
  <c r="H22" i="9"/>
  <c r="I22" i="9"/>
  <c r="J22" i="9"/>
  <c r="K22" i="9"/>
  <c r="L22" i="9"/>
  <c r="M22" i="9"/>
  <c r="N22" i="9"/>
  <c r="O22" i="9"/>
  <c r="D23" i="9"/>
  <c r="E23" i="9"/>
  <c r="F23" i="9"/>
  <c r="G23" i="9"/>
  <c r="H23" i="9"/>
  <c r="I23" i="9"/>
  <c r="J23" i="9"/>
  <c r="K23" i="9"/>
  <c r="L23" i="9"/>
  <c r="M23" i="9"/>
  <c r="N23" i="9"/>
  <c r="O23" i="9"/>
  <c r="D24" i="9"/>
  <c r="E24" i="9"/>
  <c r="F24" i="9"/>
  <c r="G24" i="9"/>
  <c r="H24" i="9"/>
  <c r="I24" i="9"/>
  <c r="J24" i="9"/>
  <c r="K24" i="9"/>
  <c r="L24" i="9"/>
  <c r="M24" i="9"/>
  <c r="N24" i="9"/>
  <c r="O24" i="9"/>
  <c r="D25" i="9"/>
  <c r="E25" i="9"/>
  <c r="F25" i="9"/>
  <c r="G25" i="9"/>
  <c r="H25" i="9"/>
  <c r="I25" i="9"/>
  <c r="J25" i="9"/>
  <c r="K25" i="9"/>
  <c r="L25" i="9"/>
  <c r="M25" i="9"/>
  <c r="N25" i="9"/>
  <c r="O25" i="9"/>
  <c r="D26" i="9"/>
  <c r="E26" i="9"/>
  <c r="F26" i="9"/>
  <c r="G26" i="9"/>
  <c r="H26" i="9"/>
  <c r="I26" i="9"/>
  <c r="J26" i="9"/>
  <c r="K26" i="9"/>
  <c r="L26" i="9"/>
  <c r="M26" i="9"/>
  <c r="N26" i="9"/>
  <c r="O26" i="9"/>
  <c r="D27" i="9"/>
  <c r="E27" i="9"/>
  <c r="F27" i="9"/>
  <c r="G27" i="9"/>
  <c r="I27" i="9"/>
  <c r="J27" i="9"/>
  <c r="K27" i="9"/>
  <c r="L27" i="9"/>
  <c r="N27" i="9"/>
  <c r="O27" i="9"/>
  <c r="D28" i="9"/>
  <c r="E28" i="9"/>
  <c r="F28" i="9"/>
  <c r="G28" i="9"/>
  <c r="H28" i="9"/>
  <c r="I28" i="9"/>
  <c r="J28" i="9"/>
  <c r="K28" i="9"/>
  <c r="L28" i="9"/>
  <c r="M28" i="9"/>
  <c r="N28" i="9"/>
  <c r="O28" i="9"/>
  <c r="D29" i="9"/>
  <c r="E29" i="9"/>
  <c r="F29" i="9"/>
  <c r="G29" i="9"/>
  <c r="H29" i="9"/>
  <c r="I29" i="9"/>
  <c r="J29" i="9"/>
  <c r="K29" i="9"/>
  <c r="L29" i="9"/>
  <c r="M29" i="9"/>
  <c r="N29" i="9"/>
  <c r="O29" i="9"/>
  <c r="D30" i="9"/>
  <c r="E30" i="9"/>
  <c r="F30" i="9"/>
  <c r="G30" i="9"/>
  <c r="H30" i="9"/>
  <c r="I30" i="9"/>
  <c r="J30" i="9"/>
  <c r="K30" i="9"/>
  <c r="L30" i="9"/>
  <c r="M30" i="9"/>
  <c r="N30" i="9"/>
  <c r="O30" i="9"/>
  <c r="D31" i="9"/>
  <c r="E31" i="9"/>
  <c r="F31" i="9"/>
  <c r="G31" i="9"/>
  <c r="H31" i="9"/>
  <c r="I31" i="9"/>
  <c r="J31" i="9"/>
  <c r="K31" i="9"/>
  <c r="L31" i="9"/>
  <c r="M31" i="9"/>
  <c r="N31" i="9"/>
  <c r="O31" i="9"/>
  <c r="D32" i="9"/>
  <c r="E32" i="9"/>
  <c r="F32" i="9"/>
  <c r="G32" i="9"/>
  <c r="H32" i="9"/>
  <c r="I32" i="9"/>
  <c r="J32" i="9"/>
  <c r="K32" i="9"/>
  <c r="L32" i="9"/>
  <c r="M32" i="9"/>
  <c r="N32" i="9"/>
  <c r="O32" i="9"/>
  <c r="D33" i="9"/>
  <c r="E33" i="9"/>
  <c r="F33" i="9"/>
  <c r="G33" i="9"/>
  <c r="H33" i="9"/>
  <c r="I33" i="9"/>
  <c r="J33" i="9"/>
  <c r="K33" i="9"/>
  <c r="L33" i="9"/>
  <c r="M33" i="9"/>
  <c r="N33" i="9"/>
  <c r="O33" i="9"/>
  <c r="D34" i="9"/>
  <c r="E34" i="9"/>
  <c r="F34" i="9"/>
  <c r="G34" i="9"/>
  <c r="H34" i="9"/>
  <c r="I34" i="9"/>
  <c r="J34" i="9"/>
  <c r="K34" i="9"/>
  <c r="L34" i="9"/>
  <c r="M34" i="9"/>
  <c r="N34" i="9"/>
  <c r="O34" i="9"/>
  <c r="D35" i="9"/>
  <c r="E35" i="9"/>
  <c r="F35" i="9"/>
  <c r="G35" i="9"/>
  <c r="H35" i="9"/>
  <c r="I35" i="9"/>
  <c r="J35" i="9"/>
  <c r="K35" i="9"/>
  <c r="L35" i="9"/>
  <c r="M35" i="9"/>
  <c r="N35" i="9"/>
  <c r="O35" i="9"/>
  <c r="D36" i="9"/>
  <c r="E36" i="9"/>
  <c r="F36" i="9"/>
  <c r="G36" i="9"/>
  <c r="H36" i="9"/>
  <c r="I36" i="9"/>
  <c r="J36" i="9"/>
  <c r="K36" i="9"/>
  <c r="L36" i="9"/>
  <c r="M36" i="9"/>
  <c r="N36" i="9"/>
  <c r="O36" i="9"/>
  <c r="D37" i="9"/>
  <c r="E37" i="9"/>
  <c r="F37" i="9"/>
  <c r="G37" i="9"/>
  <c r="H37" i="9"/>
  <c r="I37" i="9"/>
  <c r="J37" i="9"/>
  <c r="K37" i="9"/>
  <c r="L37" i="9"/>
  <c r="M37" i="9"/>
  <c r="N37" i="9"/>
  <c r="O37" i="9"/>
  <c r="D38" i="9"/>
  <c r="E38" i="9"/>
  <c r="F38" i="9"/>
  <c r="G38" i="9"/>
  <c r="H38" i="9"/>
  <c r="I38" i="9"/>
  <c r="J38" i="9"/>
  <c r="K38" i="9"/>
  <c r="L38" i="9"/>
  <c r="M38" i="9"/>
  <c r="N38" i="9"/>
  <c r="O38" i="9"/>
  <c r="D39" i="9"/>
  <c r="E39" i="9"/>
  <c r="F39" i="9"/>
  <c r="G39" i="9"/>
  <c r="H39" i="9"/>
  <c r="I39" i="9"/>
  <c r="J39" i="9"/>
  <c r="K39" i="9"/>
  <c r="L39" i="9"/>
  <c r="M39" i="9"/>
  <c r="N39" i="9"/>
  <c r="O39" i="9"/>
  <c r="D40" i="9"/>
  <c r="E40" i="9"/>
  <c r="F40" i="9"/>
  <c r="G40" i="9"/>
  <c r="H40" i="9"/>
  <c r="I40" i="9"/>
  <c r="J40" i="9"/>
  <c r="K40" i="9"/>
  <c r="L40" i="9"/>
  <c r="M40" i="9"/>
  <c r="N40" i="9"/>
  <c r="O40" i="9"/>
  <c r="D41" i="9"/>
  <c r="E41" i="9"/>
  <c r="F41" i="9"/>
  <c r="G41" i="9"/>
  <c r="H41" i="9"/>
  <c r="I41" i="9"/>
  <c r="J41" i="9"/>
  <c r="K41" i="9"/>
  <c r="L41" i="9"/>
  <c r="M41" i="9"/>
  <c r="N41" i="9"/>
  <c r="O41" i="9"/>
  <c r="E42" i="9"/>
  <c r="F42" i="9"/>
  <c r="G42" i="9"/>
  <c r="H42" i="9"/>
  <c r="I42" i="9"/>
  <c r="J42" i="9"/>
  <c r="K42" i="9"/>
  <c r="L42" i="9"/>
  <c r="M42" i="9"/>
  <c r="N42" i="9"/>
  <c r="O42" i="9"/>
  <c r="I7" i="9"/>
  <c r="J7" i="9"/>
  <c r="K7" i="9"/>
  <c r="L7" i="9"/>
  <c r="M7" i="9"/>
  <c r="N7" i="9"/>
  <c r="L45" i="9" l="1"/>
  <c r="K45" i="9"/>
  <c r="J45" i="9"/>
  <c r="I45" i="9"/>
  <c r="H45" i="9"/>
  <c r="G45" i="9"/>
  <c r="F45" i="9"/>
  <c r="P46" i="9"/>
  <c r="E45" i="9"/>
  <c r="D45" i="9"/>
  <c r="O45" i="9"/>
  <c r="N45" i="9"/>
  <c r="M45" i="9"/>
  <c r="O44" i="9"/>
  <c r="L44" i="9"/>
  <c r="K44" i="9"/>
  <c r="J44" i="9"/>
  <c r="N44" i="9"/>
  <c r="I44" i="9"/>
  <c r="H44" i="9"/>
  <c r="G44" i="9"/>
  <c r="F44" i="9"/>
  <c r="D44" i="9"/>
  <c r="E44" i="9"/>
  <c r="M44" i="9"/>
  <c r="G19" i="8"/>
  <c r="H19" i="8"/>
  <c r="I19" i="8"/>
  <c r="J19" i="8"/>
  <c r="K19" i="8"/>
  <c r="L19" i="8"/>
  <c r="M19" i="8"/>
  <c r="N19" i="8"/>
  <c r="O19" i="8"/>
  <c r="F19" i="8"/>
  <c r="M11" i="8"/>
  <c r="N11" i="8"/>
  <c r="G11" i="8"/>
  <c r="H11" i="8"/>
  <c r="I11" i="8"/>
  <c r="J11" i="8"/>
  <c r="K11" i="8"/>
  <c r="L11" i="8"/>
  <c r="O11" i="8"/>
  <c r="F11" i="8"/>
  <c r="J46" i="9" l="1"/>
  <c r="I46" i="9"/>
  <c r="E46" i="9"/>
  <c r="O46" i="9"/>
  <c r="L46" i="9"/>
  <c r="K46" i="9"/>
  <c r="N46" i="9"/>
  <c r="H46" i="9"/>
  <c r="G46" i="9"/>
  <c r="M46" i="9"/>
  <c r="F46" i="9"/>
  <c r="D46" i="9"/>
  <c r="O17" i="5"/>
  <c r="O16" i="5"/>
  <c r="O20" i="6" l="1"/>
  <c r="O25" i="6"/>
  <c r="O26" i="6"/>
  <c r="O9" i="6"/>
  <c r="O43" i="3"/>
  <c r="O19" i="6" l="1"/>
  <c r="O15" i="5"/>
  <c r="O13" i="6"/>
  <c r="O14" i="6"/>
  <c r="O45" i="3"/>
  <c r="O15" i="6"/>
  <c r="O21" i="6"/>
  <c r="O27" i="6"/>
  <c r="N26" i="6"/>
  <c r="N25" i="6"/>
  <c r="N9" i="6"/>
  <c r="N27" i="6" s="1"/>
  <c r="G17" i="5" l="1"/>
  <c r="H17" i="5"/>
  <c r="I17" i="5"/>
  <c r="J17" i="5"/>
  <c r="K17" i="5"/>
  <c r="L17" i="5"/>
  <c r="M17" i="5"/>
  <c r="N17" i="5"/>
  <c r="D17" i="5"/>
  <c r="G16" i="5"/>
  <c r="H16" i="5"/>
  <c r="I16" i="5"/>
  <c r="J16" i="5"/>
  <c r="K16" i="5"/>
  <c r="L16" i="5"/>
  <c r="M16" i="5"/>
  <c r="N16" i="5"/>
  <c r="D16" i="5"/>
  <c r="D43" i="3" l="1"/>
  <c r="E43" i="3"/>
  <c r="F43" i="3"/>
  <c r="G43" i="3"/>
  <c r="H43" i="3"/>
  <c r="I43" i="3"/>
  <c r="J43" i="3"/>
  <c r="K43" i="3"/>
  <c r="L43" i="3"/>
  <c r="M43" i="3"/>
  <c r="N43" i="3"/>
  <c r="E15" i="5" l="1"/>
  <c r="F15" i="5"/>
  <c r="I13" i="6"/>
  <c r="I14" i="6"/>
  <c r="K14" i="6"/>
  <c r="K13" i="6"/>
  <c r="J14" i="6"/>
  <c r="J13" i="6"/>
  <c r="L20" i="6"/>
  <c r="L19" i="6"/>
  <c r="G19" i="6"/>
  <c r="G20" i="6"/>
  <c r="D19" i="6"/>
  <c r="D20" i="6"/>
  <c r="K20" i="6"/>
  <c r="K19" i="6"/>
  <c r="N20" i="6"/>
  <c r="N19" i="6"/>
  <c r="N21" i="6"/>
  <c r="J19" i="6"/>
  <c r="J20" i="6"/>
  <c r="F19" i="6"/>
  <c r="F20" i="6"/>
  <c r="H20" i="6"/>
  <c r="H19" i="6"/>
  <c r="M19" i="6"/>
  <c r="M20" i="6"/>
  <c r="I20" i="6"/>
  <c r="I19" i="6"/>
  <c r="E20" i="6"/>
  <c r="E19" i="6"/>
  <c r="K45" i="3"/>
  <c r="G45" i="3"/>
  <c r="J15" i="5"/>
  <c r="I15" i="5"/>
  <c r="E14" i="6"/>
  <c r="E13" i="6"/>
  <c r="N13" i="6"/>
  <c r="N14" i="6"/>
  <c r="N15" i="6"/>
  <c r="N15" i="5"/>
  <c r="F14" i="6"/>
  <c r="F13" i="6"/>
  <c r="M14" i="6"/>
  <c r="M13" i="6"/>
  <c r="M15" i="5"/>
  <c r="L14" i="6"/>
  <c r="L13" i="6"/>
  <c r="L15" i="5"/>
  <c r="H14" i="6"/>
  <c r="H13" i="6"/>
  <c r="H15" i="5"/>
  <c r="D15" i="5"/>
  <c r="D13" i="6"/>
  <c r="D14" i="6"/>
  <c r="K15" i="5"/>
  <c r="G13" i="6"/>
  <c r="G15" i="5"/>
  <c r="G14" i="6"/>
  <c r="M45" i="3"/>
  <c r="I45" i="3"/>
  <c r="E45" i="3"/>
  <c r="L45" i="3"/>
  <c r="H45" i="3"/>
  <c r="D45" i="3"/>
  <c r="N45" i="3"/>
  <c r="J45" i="3"/>
  <c r="F45" i="3"/>
  <c r="M9" i="6" l="1"/>
  <c r="M25" i="6"/>
  <c r="M26" i="6"/>
  <c r="M21" i="6" l="1"/>
  <c r="M15" i="6"/>
  <c r="M27" i="6"/>
  <c r="E26" i="6" l="1"/>
  <c r="F26" i="6"/>
  <c r="G26" i="6"/>
  <c r="H26" i="6"/>
  <c r="I26" i="6"/>
  <c r="J26" i="6"/>
  <c r="K26" i="6"/>
  <c r="L26" i="6"/>
  <c r="E25" i="6"/>
  <c r="F25" i="6"/>
  <c r="G25" i="6"/>
  <c r="H25" i="6"/>
  <c r="I25" i="6"/>
  <c r="J25" i="6"/>
  <c r="K25" i="6"/>
  <c r="L25" i="6"/>
  <c r="E9" i="6" l="1"/>
  <c r="F9" i="6"/>
  <c r="G9" i="6"/>
  <c r="H9" i="6"/>
  <c r="I9" i="6"/>
  <c r="I15" i="6" s="1"/>
  <c r="J9" i="6"/>
  <c r="J15" i="6" s="1"/>
  <c r="K9" i="6"/>
  <c r="K15" i="6" s="1"/>
  <c r="L9" i="6"/>
  <c r="D9" i="6"/>
  <c r="D27" i="6" s="1"/>
  <c r="L27" i="6" l="1"/>
  <c r="L21" i="6"/>
  <c r="L15" i="6"/>
  <c r="G27" i="6"/>
  <c r="G21" i="6"/>
  <c r="G15" i="6"/>
  <c r="F27" i="6"/>
  <c r="F21" i="6"/>
  <c r="F15" i="6"/>
  <c r="H27" i="6"/>
  <c r="H21" i="6"/>
  <c r="H15" i="6"/>
  <c r="K27" i="6"/>
  <c r="K21" i="6"/>
  <c r="J27" i="6"/>
  <c r="J21" i="6"/>
  <c r="D21" i="6"/>
  <c r="D15" i="6"/>
  <c r="I27" i="6"/>
  <c r="I21" i="6"/>
  <c r="E27" i="6"/>
  <c r="E21" i="6"/>
  <c r="E15" i="6"/>
</calcChain>
</file>

<file path=xl/sharedStrings.xml><?xml version="1.0" encoding="utf-8"?>
<sst xmlns="http://schemas.openxmlformats.org/spreadsheetml/2006/main" count="186" uniqueCount="78">
  <si>
    <t>Mistra</t>
  </si>
  <si>
    <t>Stint</t>
  </si>
  <si>
    <t>Kommuner</t>
  </si>
  <si>
    <t>Vetenskapsrådet</t>
  </si>
  <si>
    <t>Formas</t>
  </si>
  <si>
    <t>Vinnova</t>
  </si>
  <si>
    <t>Energimyndigheten</t>
  </si>
  <si>
    <t>Rymdstyrelsen</t>
  </si>
  <si>
    <t>Sida</t>
  </si>
  <si>
    <t>Stiftelser förvaltade av lärosätet</t>
  </si>
  <si>
    <t>Naturvårdsverket</t>
  </si>
  <si>
    <t>Länsstyrelser</t>
  </si>
  <si>
    <t>Statliga universitet och högskolor</t>
  </si>
  <si>
    <t>Cancerfonden</t>
  </si>
  <si>
    <t>Företag i Sverige</t>
  </si>
  <si>
    <t>Riksbankens jubileumsfond</t>
  </si>
  <si>
    <t>Wallenbergstiftelser</t>
  </si>
  <si>
    <t>Stiftelsen lantbruksforskning</t>
  </si>
  <si>
    <t>Övriga stiftelser</t>
  </si>
  <si>
    <t>Finansiär</t>
  </si>
  <si>
    <t>Övrigt</t>
  </si>
  <si>
    <t>Hjärt-lungfonden</t>
  </si>
  <si>
    <t>Försvarsmyndigheter</t>
  </si>
  <si>
    <t xml:space="preserve">Total </t>
  </si>
  <si>
    <t>= ökning från året innan</t>
  </si>
  <si>
    <t>= minskning från året innan</t>
  </si>
  <si>
    <t>EU övrigt</t>
  </si>
  <si>
    <t>(Bidrag + Uppdrag) / (Bidrag + Uppdrag + Statsanslag)</t>
  </si>
  <si>
    <t>frank.sterner@slu.se</t>
  </si>
  <si>
    <t>Forte</t>
  </si>
  <si>
    <t xml:space="preserve">Andel internationella källor </t>
  </si>
  <si>
    <t>Anställningskategori</t>
  </si>
  <si>
    <t>Forskande och undervisande personal</t>
  </si>
  <si>
    <t>Administrativ och teknisk personal</t>
  </si>
  <si>
    <t>Antal årsarbetare</t>
  </si>
  <si>
    <t xml:space="preserve">Totalt </t>
  </si>
  <si>
    <t xml:space="preserve">All personal </t>
  </si>
  <si>
    <t xml:space="preserve">Forskning </t>
  </si>
  <si>
    <t xml:space="preserve">Internationella källor </t>
  </si>
  <si>
    <t>Övr org utan vinstsyfte i Sverige</t>
  </si>
  <si>
    <t>Övr org utan vinstsyfte i utlandet</t>
  </si>
  <si>
    <t>Övr statliga myndigheter</t>
  </si>
  <si>
    <t xml:space="preserve">Totalt lämnat bidrag enligt Formas årsredovisning </t>
  </si>
  <si>
    <t xml:space="preserve">Formas bidrag till SLU </t>
  </si>
  <si>
    <t xml:space="preserve">SLU:s andel av Formas totala bidrag </t>
  </si>
  <si>
    <t xml:space="preserve">Totalt lämnat bidrag enligt VR:s årsredovisning </t>
  </si>
  <si>
    <t xml:space="preserve">VR:s bidrag till SLU </t>
  </si>
  <si>
    <t xml:space="preserve">SLU:s andel av VR:s totala bidrag </t>
  </si>
  <si>
    <t>KK-stiftelsen</t>
  </si>
  <si>
    <t>Havs- och vattenmyndigheten</t>
  </si>
  <si>
    <t>Regioner</t>
  </si>
  <si>
    <t>Jordbruksverket</t>
  </si>
  <si>
    <t>Företag i utlandet</t>
  </si>
  <si>
    <t>Formas bidrag, kr</t>
  </si>
  <si>
    <t>Vetenskapsrådets (VR) bidrag, kr</t>
  </si>
  <si>
    <t>Stiftelsen för strategisk forskning</t>
  </si>
  <si>
    <t>Lärosäte</t>
  </si>
  <si>
    <t>SLU</t>
  </si>
  <si>
    <t>Uppsala universitet</t>
  </si>
  <si>
    <t>Lunds universitet</t>
  </si>
  <si>
    <t>Umeå universitet</t>
  </si>
  <si>
    <t>Linköpings universitet</t>
  </si>
  <si>
    <t>Oförbrukade bidrag enligt balansräkning i respektive lärosätes årsredovisning, tkr</t>
  </si>
  <si>
    <t xml:space="preserve">Summa </t>
  </si>
  <si>
    <t>EU ramprogram ERC</t>
  </si>
  <si>
    <t>EU ramprogram övrigt</t>
  </si>
  <si>
    <t xml:space="preserve">Miljöanalys </t>
  </si>
  <si>
    <t>Bidrag till forskning och miljöanalys per årsarbetare, kr</t>
  </si>
  <si>
    <t>Uppdrag till forskning och miljöanalys per årsarbetare, kr</t>
  </si>
  <si>
    <t>Anslag till forskning och miljöanalys per årsarbetare, kr</t>
  </si>
  <si>
    <t>SLU - statsanslag till forskning och miljöanays, kr</t>
  </si>
  <si>
    <t>SLU - externfinansieringsgrad inom forskning och miljöanalys</t>
  </si>
  <si>
    <t>SLU - bidragsinbetalningar till forskning och miljöanalys, kr</t>
  </si>
  <si>
    <t>SLU - fakturerade uppdragsintäkter till forskning och miljöanalys, kr</t>
  </si>
  <si>
    <t>SLU - bidragsinbetalningar och fakturerade uppdragsintäkter till forskning och miljöanalys, kr</t>
  </si>
  <si>
    <t>SLU - personal och personalkvoter</t>
  </si>
  <si>
    <t>Arbetsförmedlingen</t>
  </si>
  <si>
    <t>Bidrag från Formas och Vetenskapsrådet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</si>
</sst>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u/>
      <sz val="9"/>
      <color theme="10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0" fillId="0" borderId="0" xfId="0" applyNumberFormat="1"/>
    <xf numFmtId="0" fontId="2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49" fontId="3" fillId="0" borderId="0" xfId="0" applyNumberFormat="1" applyFont="1"/>
    <xf numFmtId="0" fontId="7" fillId="0" borderId="0" xfId="1" applyFont="1" applyAlignment="1">
      <alignment horizontal="right"/>
    </xf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2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Border="1"/>
    <xf numFmtId="0" fontId="6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horizontal="right"/>
    </xf>
    <xf numFmtId="0" fontId="4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0" fillId="0" borderId="10" xfId="0" applyBorder="1"/>
    <xf numFmtId="0" fontId="3" fillId="0" borderId="10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11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11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0" fillId="0" borderId="1" xfId="0" applyNumberFormat="1" applyBorder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3" fontId="11" fillId="0" borderId="3" xfId="0" applyNumberFormat="1" applyFont="1" applyBorder="1"/>
    <xf numFmtId="3" fontId="3" fillId="0" borderId="3" xfId="0" applyNumberFormat="1" applyFont="1" applyBorder="1" applyAlignment="1">
      <alignment vertical="center"/>
    </xf>
    <xf numFmtId="3" fontId="11" fillId="0" borderId="0" xfId="0" applyNumberFormat="1" applyFont="1"/>
    <xf numFmtId="3" fontId="3" fillId="0" borderId="0" xfId="0" applyNumberFormat="1" applyFont="1" applyAlignment="1">
      <alignment vertical="center"/>
    </xf>
    <xf numFmtId="3" fontId="2" fillId="0" borderId="1" xfId="0" applyNumberFormat="1" applyFont="1" applyBorder="1"/>
    <xf numFmtId="3" fontId="12" fillId="0" borderId="1" xfId="0" applyNumberFormat="1" applyFont="1" applyBorder="1"/>
    <xf numFmtId="3" fontId="5" fillId="0" borderId="1" xfId="0" applyNumberFormat="1" applyFont="1" applyBorder="1"/>
    <xf numFmtId="10" fontId="5" fillId="0" borderId="1" xfId="0" applyNumberFormat="1" applyFont="1" applyBorder="1"/>
    <xf numFmtId="10" fontId="9" fillId="0" borderId="1" xfId="0" applyNumberFormat="1" applyFont="1" applyBorder="1"/>
    <xf numFmtId="3" fontId="5" fillId="0" borderId="3" xfId="0" applyNumberFormat="1" applyFont="1" applyBorder="1"/>
    <xf numFmtId="3" fontId="9" fillId="0" borderId="3" xfId="0" applyNumberFormat="1" applyFont="1" applyBorder="1"/>
    <xf numFmtId="3" fontId="9" fillId="0" borderId="1" xfId="0" applyNumberFormat="1" applyFont="1" applyBorder="1"/>
    <xf numFmtId="0" fontId="3" fillId="0" borderId="0" xfId="0" applyFont="1" applyAlignment="1">
      <alignment horizontal="left"/>
    </xf>
    <xf numFmtId="3" fontId="12" fillId="0" borderId="0" xfId="0" applyNumberFormat="1" applyFont="1"/>
    <xf numFmtId="3" fontId="5" fillId="0" borderId="0" xfId="0" applyNumberFormat="1" applyFont="1"/>
    <xf numFmtId="10" fontId="9" fillId="0" borderId="0" xfId="0" applyNumberFormat="1" applyFont="1"/>
    <xf numFmtId="0" fontId="3" fillId="0" borderId="7" xfId="0" applyFont="1" applyBorder="1" applyAlignment="1">
      <alignment horizontal="left"/>
    </xf>
    <xf numFmtId="0" fontId="14" fillId="0" borderId="0" xfId="0" applyFont="1"/>
    <xf numFmtId="0" fontId="3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1" xfId="0" applyNumberFormat="1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3" fontId="11" fillId="0" borderId="8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6" xfId="0" applyNumberFormat="1" applyFont="1" applyBorder="1"/>
    <xf numFmtId="3" fontId="11" fillId="0" borderId="6" xfId="0" applyNumberFormat="1" applyFont="1" applyBorder="1"/>
    <xf numFmtId="49" fontId="3" fillId="0" borderId="0" xfId="0" applyNumberFormat="1" applyFont="1"/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12" xfId="0" applyFont="1" applyBorder="1"/>
    <xf numFmtId="0" fontId="0" fillId="0" borderId="12" xfId="0" applyBorder="1"/>
    <xf numFmtId="3" fontId="3" fillId="0" borderId="0" xfId="0" applyNumberFormat="1" applyFont="1" applyAlignment="1">
      <alignment horizontal="right"/>
    </xf>
    <xf numFmtId="0" fontId="0" fillId="0" borderId="10" xfId="0" applyBorder="1"/>
    <xf numFmtId="0" fontId="14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  <xf numFmtId="0" fontId="8" fillId="0" borderId="12" xfId="0" applyFont="1" applyBorder="1" applyAlignment="1"/>
    <xf numFmtId="0" fontId="0" fillId="0" borderId="12" xfId="0" applyBorder="1" applyAlignment="1"/>
  </cellXfs>
  <cellStyles count="2">
    <cellStyle name="Hyperlänk" xfId="1" builtinId="8"/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9"/>
  <sheetViews>
    <sheetView showGridLines="0" tabSelected="1" zoomScaleNormal="100" workbookViewId="0">
      <pane ySplit="6" topLeftCell="A7" activePane="bottomLeft" state="frozen"/>
      <selection pane="bottomLeft" activeCell="B2" sqref="B2:F2"/>
    </sheetView>
  </sheetViews>
  <sheetFormatPr defaultRowHeight="15" x14ac:dyDescent="0.25"/>
  <cols>
    <col min="1" max="1" width="3.28515625" customWidth="1"/>
    <col min="2" max="2" width="27.5703125" customWidth="1"/>
    <col min="3" max="3" width="6.140625" hidden="1" customWidth="1"/>
    <col min="4" max="17" width="12.7109375" customWidth="1"/>
    <col min="18" max="18" width="12.7109375" bestFit="1" customWidth="1"/>
    <col min="19" max="19" width="12.7109375" customWidth="1"/>
    <col min="20" max="27" width="12.7109375" hidden="1" customWidth="1"/>
    <col min="28" max="28" width="9.140625" customWidth="1"/>
  </cols>
  <sheetData>
    <row r="1" spans="2:27" ht="12" customHeight="1" x14ac:dyDescent="0.25"/>
    <row r="2" spans="2:27" ht="18.75" x14ac:dyDescent="0.3">
      <c r="B2" s="103" t="s">
        <v>72</v>
      </c>
      <c r="C2" s="102"/>
      <c r="D2" s="102"/>
      <c r="E2" s="102"/>
      <c r="F2" s="102"/>
      <c r="S2" s="38"/>
    </row>
    <row r="3" spans="2:27" ht="15" customHeight="1" x14ac:dyDescent="0.25">
      <c r="B3" s="15" t="s">
        <v>28</v>
      </c>
      <c r="C3" s="15"/>
      <c r="L3" s="13"/>
    </row>
    <row r="4" spans="2:27" ht="15" customHeight="1" x14ac:dyDescent="0.3">
      <c r="B4" s="1"/>
      <c r="C4" s="1"/>
      <c r="D4" s="8"/>
      <c r="E4" s="101" t="s">
        <v>24</v>
      </c>
      <c r="F4" s="102"/>
      <c r="H4" s="7"/>
      <c r="I4" s="101" t="s">
        <v>25</v>
      </c>
      <c r="J4" s="102"/>
      <c r="M4" s="101"/>
      <c r="N4" s="102"/>
      <c r="P4" s="29"/>
    </row>
    <row r="5" spans="2:27" ht="15" customHeight="1" x14ac:dyDescent="0.3">
      <c r="B5" s="1"/>
      <c r="C5" s="1"/>
      <c r="J5" s="11"/>
      <c r="P5" s="29"/>
      <c r="Q5" s="32"/>
    </row>
    <row r="6" spans="2:27" x14ac:dyDescent="0.25">
      <c r="B6" s="19" t="s">
        <v>19</v>
      </c>
      <c r="C6" s="19">
        <v>2009</v>
      </c>
      <c r="D6" s="10">
        <v>2010</v>
      </c>
      <c r="E6" s="10">
        <v>2011</v>
      </c>
      <c r="F6" s="10">
        <v>2012</v>
      </c>
      <c r="G6" s="10">
        <v>2013</v>
      </c>
      <c r="H6" s="10">
        <v>2014</v>
      </c>
      <c r="I6" s="10">
        <v>2015</v>
      </c>
      <c r="J6" s="10">
        <v>2016</v>
      </c>
      <c r="K6" s="10">
        <v>2017</v>
      </c>
      <c r="L6" s="10">
        <v>2018</v>
      </c>
      <c r="M6" s="10">
        <v>2019</v>
      </c>
      <c r="N6" s="10">
        <v>2020</v>
      </c>
      <c r="O6" s="3">
        <v>2021</v>
      </c>
      <c r="P6" s="31">
        <v>2022</v>
      </c>
      <c r="Q6" s="3">
        <v>2023</v>
      </c>
      <c r="R6" s="31">
        <v>2024</v>
      </c>
      <c r="S6" s="10">
        <v>2025</v>
      </c>
      <c r="T6" s="31">
        <v>2026</v>
      </c>
      <c r="U6" s="10">
        <v>2027</v>
      </c>
      <c r="V6" s="31">
        <v>2028</v>
      </c>
      <c r="W6" s="10">
        <v>2029</v>
      </c>
      <c r="X6" s="31">
        <v>2030</v>
      </c>
      <c r="Y6" s="10">
        <v>2031</v>
      </c>
      <c r="Z6" s="31">
        <v>2032</v>
      </c>
      <c r="AA6" s="10">
        <v>2033</v>
      </c>
    </row>
    <row r="7" spans="2:27" x14ac:dyDescent="0.25">
      <c r="B7" s="4" t="s">
        <v>76</v>
      </c>
      <c r="C7" s="4"/>
      <c r="D7" s="45"/>
      <c r="E7" s="45"/>
      <c r="F7" s="45"/>
      <c r="G7" s="45"/>
      <c r="H7" s="45"/>
      <c r="I7" s="45">
        <v>900000</v>
      </c>
      <c r="J7" s="45">
        <v>5903400</v>
      </c>
      <c r="K7" s="45">
        <v>3422445</v>
      </c>
      <c r="L7" s="45">
        <v>4051758</v>
      </c>
      <c r="M7" s="45">
        <v>398112</v>
      </c>
      <c r="N7" s="45">
        <v>798967</v>
      </c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25">
      <c r="B8" s="4" t="s">
        <v>13</v>
      </c>
      <c r="C8" s="4">
        <v>1</v>
      </c>
      <c r="D8" s="45">
        <v>2176548</v>
      </c>
      <c r="E8" s="45">
        <v>1150000</v>
      </c>
      <c r="F8" s="45">
        <v>1100000</v>
      </c>
      <c r="G8" s="45">
        <v>1100000</v>
      </c>
      <c r="H8" s="45">
        <v>800000</v>
      </c>
      <c r="I8" s="45">
        <v>638724.42999999993</v>
      </c>
      <c r="J8" s="45">
        <v>600000</v>
      </c>
      <c r="K8" s="45">
        <v>600000</v>
      </c>
      <c r="L8" s="45"/>
      <c r="M8" s="45"/>
      <c r="N8" s="45"/>
      <c r="O8" s="5"/>
      <c r="P8" s="4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2:27" x14ac:dyDescent="0.25">
      <c r="B9" s="18" t="s">
        <v>6</v>
      </c>
      <c r="C9" s="18">
        <v>800000000</v>
      </c>
      <c r="D9" s="46">
        <v>28008623.550000001</v>
      </c>
      <c r="E9" s="46">
        <v>38471106.950000003</v>
      </c>
      <c r="F9" s="46">
        <v>46509181.049999997</v>
      </c>
      <c r="G9" s="46">
        <v>44321358</v>
      </c>
      <c r="H9" s="46">
        <v>45069477.049999997</v>
      </c>
      <c r="I9" s="46">
        <v>30677330.52</v>
      </c>
      <c r="J9" s="46">
        <v>38691983</v>
      </c>
      <c r="K9" s="46">
        <v>24463892</v>
      </c>
      <c r="L9" s="46">
        <v>14026078</v>
      </c>
      <c r="M9" s="46">
        <v>22297849</v>
      </c>
      <c r="N9" s="46">
        <v>25898283.550000001</v>
      </c>
      <c r="O9" s="47">
        <v>25446128.66</v>
      </c>
      <c r="P9" s="48">
        <v>26828945.73</v>
      </c>
      <c r="Q9" s="49">
        <v>45324552.07</v>
      </c>
      <c r="R9" s="47">
        <v>28639526.600000001</v>
      </c>
      <c r="S9" s="5">
        <v>14100254</v>
      </c>
      <c r="T9" s="28"/>
      <c r="U9" s="28"/>
      <c r="V9" s="28"/>
      <c r="W9" s="28"/>
      <c r="X9" s="28"/>
      <c r="Y9" s="28"/>
      <c r="Z9" s="28"/>
      <c r="AA9" s="28"/>
    </row>
    <row r="10" spans="2:27" x14ac:dyDescent="0.25">
      <c r="B10" s="4" t="s">
        <v>64</v>
      </c>
      <c r="C10" s="18">
        <v>800000000</v>
      </c>
      <c r="D10" s="45">
        <v>6006209.0099999998</v>
      </c>
      <c r="E10" s="45">
        <v>8118575.3200000012</v>
      </c>
      <c r="F10" s="45">
        <v>1016842.69</v>
      </c>
      <c r="G10" s="45">
        <v>3764739.56</v>
      </c>
      <c r="H10" s="45"/>
      <c r="I10" s="45">
        <v>2578765.91</v>
      </c>
      <c r="J10" s="45"/>
      <c r="K10" s="45">
        <v>2048831.2799999998</v>
      </c>
      <c r="L10" s="45"/>
      <c r="M10" s="45"/>
      <c r="N10" s="45">
        <v>18611957.48</v>
      </c>
      <c r="O10" s="5">
        <v>3014391.1</v>
      </c>
      <c r="P10" s="50">
        <v>29260598.719999999</v>
      </c>
      <c r="Q10" s="51">
        <v>35715365.950000003</v>
      </c>
      <c r="R10" s="5">
        <v>38501110.140000001</v>
      </c>
      <c r="S10" s="5">
        <v>33648941</v>
      </c>
      <c r="T10" s="52"/>
      <c r="U10" s="28"/>
      <c r="V10" s="28"/>
      <c r="W10" s="28"/>
      <c r="X10" s="28"/>
      <c r="Y10" s="28"/>
      <c r="Z10" s="28"/>
      <c r="AA10" s="28"/>
    </row>
    <row r="11" spans="2:27" x14ac:dyDescent="0.25">
      <c r="B11" s="4" t="s">
        <v>65</v>
      </c>
      <c r="C11" s="18">
        <v>800000000</v>
      </c>
      <c r="D11" s="45">
        <v>24794393.200000003</v>
      </c>
      <c r="E11" s="45">
        <v>27779398.849999998</v>
      </c>
      <c r="F11" s="45">
        <v>22687328.630000003</v>
      </c>
      <c r="G11" s="45">
        <v>28282427.009999998</v>
      </c>
      <c r="H11" s="45">
        <v>27199059.859999999</v>
      </c>
      <c r="I11" s="45">
        <v>31881240.740000002</v>
      </c>
      <c r="J11" s="45">
        <v>21687734.789999999</v>
      </c>
      <c r="K11" s="45">
        <v>33839306.869999997</v>
      </c>
      <c r="L11" s="45">
        <v>62494684.859999992</v>
      </c>
      <c r="M11" s="45">
        <v>26622103.389999997</v>
      </c>
      <c r="N11" s="45">
        <v>48078366.18</v>
      </c>
      <c r="O11" s="5">
        <v>66055272.410000011</v>
      </c>
      <c r="P11" s="50">
        <v>97625659.659999996</v>
      </c>
      <c r="Q11" s="51">
        <v>51151028.760000005</v>
      </c>
      <c r="R11" s="5">
        <v>136355494.43000001</v>
      </c>
      <c r="S11" s="5">
        <v>82836853.469999999</v>
      </c>
      <c r="T11" s="52"/>
      <c r="U11" s="28"/>
      <c r="V11" s="28"/>
      <c r="W11" s="28"/>
      <c r="X11" s="28"/>
      <c r="Y11" s="28"/>
      <c r="Z11" s="28"/>
      <c r="AA11" s="28"/>
    </row>
    <row r="12" spans="2:27" x14ac:dyDescent="0.25">
      <c r="B12" s="4" t="s">
        <v>26</v>
      </c>
      <c r="C12" s="18">
        <v>800000000</v>
      </c>
      <c r="D12" s="45">
        <v>4622491.0999999996</v>
      </c>
      <c r="E12" s="45">
        <v>10735467.959999999</v>
      </c>
      <c r="F12" s="45">
        <v>29945921.039999999</v>
      </c>
      <c r="G12" s="45">
        <v>47548720.840000004</v>
      </c>
      <c r="H12" s="45">
        <v>35883911.530000001</v>
      </c>
      <c r="I12" s="45">
        <v>31011628.710000005</v>
      </c>
      <c r="J12" s="45">
        <v>18983959.919999994</v>
      </c>
      <c r="K12" s="45">
        <v>13207126.720000001</v>
      </c>
      <c r="L12" s="45">
        <v>81567935.980000004</v>
      </c>
      <c r="M12" s="45">
        <v>90844530.210000008</v>
      </c>
      <c r="N12" s="45">
        <v>61250594.550000004</v>
      </c>
      <c r="O12" s="5">
        <v>65374388.029999986</v>
      </c>
      <c r="P12" s="50">
        <v>41272492.549999997</v>
      </c>
      <c r="Q12" s="51">
        <v>42383353.230000004</v>
      </c>
      <c r="R12" s="5">
        <v>73172706</v>
      </c>
      <c r="S12" s="5">
        <v>73359821</v>
      </c>
      <c r="T12" s="52"/>
      <c r="U12" s="28"/>
      <c r="V12" s="28"/>
      <c r="W12" s="28"/>
      <c r="X12" s="28"/>
      <c r="Y12" s="28"/>
      <c r="Z12" s="28"/>
      <c r="AA12" s="28"/>
    </row>
    <row r="13" spans="2:27" x14ac:dyDescent="0.25">
      <c r="B13" s="21" t="s">
        <v>4</v>
      </c>
      <c r="C13" s="18">
        <v>800000000</v>
      </c>
      <c r="D13" s="53">
        <v>186502257.68000001</v>
      </c>
      <c r="E13" s="53">
        <v>220961686.06999999</v>
      </c>
      <c r="F13" s="53">
        <v>183886591.56999999</v>
      </c>
      <c r="G13" s="53">
        <v>208841992.23000002</v>
      </c>
      <c r="H13" s="53">
        <v>248460950.97999999</v>
      </c>
      <c r="I13" s="53">
        <v>264367288.69000003</v>
      </c>
      <c r="J13" s="53">
        <v>275784762.51999998</v>
      </c>
      <c r="K13" s="53">
        <v>274269259.36000001</v>
      </c>
      <c r="L13" s="53">
        <v>287281065.67000002</v>
      </c>
      <c r="M13" s="53">
        <v>309757283.31999999</v>
      </c>
      <c r="N13" s="53">
        <v>319654697.88999999</v>
      </c>
      <c r="O13" s="54">
        <v>348914450.74000001</v>
      </c>
      <c r="P13" s="55">
        <v>372349925.66000021</v>
      </c>
      <c r="Q13" s="56">
        <v>354637034.49000001</v>
      </c>
      <c r="R13" s="54">
        <v>340564115.42000008</v>
      </c>
      <c r="S13" s="5">
        <v>346543567.18000001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25">
      <c r="B14" s="4" t="s">
        <v>29</v>
      </c>
      <c r="C14" s="4"/>
      <c r="D14" s="45"/>
      <c r="E14" s="45"/>
      <c r="F14" s="45"/>
      <c r="G14" s="45"/>
      <c r="H14" s="45"/>
      <c r="I14" s="45"/>
      <c r="J14" s="45">
        <v>900000</v>
      </c>
      <c r="K14" s="45">
        <v>493000</v>
      </c>
      <c r="L14" s="45">
        <v>518000</v>
      </c>
      <c r="M14" s="45">
        <v>1368493</v>
      </c>
      <c r="N14" s="45">
        <v>-738175</v>
      </c>
      <c r="O14" s="5">
        <v>1300000</v>
      </c>
      <c r="P14" s="50">
        <v>1289459</v>
      </c>
      <c r="Q14" s="51">
        <v>2404391</v>
      </c>
      <c r="R14" s="5">
        <v>453128</v>
      </c>
      <c r="S14" s="5">
        <v>1705149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25">
      <c r="B15" s="18" t="s">
        <v>14</v>
      </c>
      <c r="C15" s="18">
        <v>800000000</v>
      </c>
      <c r="D15" s="46">
        <v>38267344.980000004</v>
      </c>
      <c r="E15" s="46">
        <v>33111586.759999998</v>
      </c>
      <c r="F15" s="46">
        <v>30374676.300000001</v>
      </c>
      <c r="G15" s="46">
        <v>24330222.950000003</v>
      </c>
      <c r="H15" s="46">
        <v>18349748</v>
      </c>
      <c r="I15" s="46">
        <v>26579449.789999999</v>
      </c>
      <c r="J15" s="46">
        <v>28837578</v>
      </c>
      <c r="K15" s="46">
        <v>24873971.920000002</v>
      </c>
      <c r="L15" s="46">
        <v>29302896.960000001</v>
      </c>
      <c r="M15" s="46">
        <v>23945702</v>
      </c>
      <c r="N15" s="46">
        <v>15751999.309999999</v>
      </c>
      <c r="O15" s="47">
        <v>22994355</v>
      </c>
      <c r="P15" s="48">
        <v>25268810.469999999</v>
      </c>
      <c r="Q15" s="49">
        <v>23994163.829999998</v>
      </c>
      <c r="R15" s="47">
        <v>28945203.23</v>
      </c>
      <c r="S15" s="5">
        <v>35206216.649999999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4" t="s">
        <v>52</v>
      </c>
      <c r="C16" s="18">
        <v>800000000</v>
      </c>
      <c r="D16" s="45">
        <v>5928016.0799999991</v>
      </c>
      <c r="E16" s="45">
        <v>5693867.6600000001</v>
      </c>
      <c r="F16" s="45">
        <v>5244164.74</v>
      </c>
      <c r="G16" s="45">
        <v>4250252.7799999993</v>
      </c>
      <c r="H16" s="45">
        <v>6348468.8300000001</v>
      </c>
      <c r="I16" s="45">
        <v>4404560.91</v>
      </c>
      <c r="J16" s="45">
        <v>3500473.62</v>
      </c>
      <c r="K16" s="45">
        <v>7079292.5099999998</v>
      </c>
      <c r="L16" s="45">
        <v>4001415.24</v>
      </c>
      <c r="M16" s="45">
        <v>11392666.789999999</v>
      </c>
      <c r="N16" s="45">
        <v>1443378.1599999997</v>
      </c>
      <c r="O16" s="5">
        <v>2543054.9</v>
      </c>
      <c r="P16" s="50">
        <v>813270.2</v>
      </c>
      <c r="Q16" s="51">
        <v>2321102.5</v>
      </c>
      <c r="R16" s="5">
        <v>1584779.95</v>
      </c>
      <c r="S16" s="5">
        <v>1328754.82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4" t="s">
        <v>49</v>
      </c>
      <c r="C17" s="4"/>
      <c r="D17" s="45"/>
      <c r="E17" s="45">
        <v>45440518</v>
      </c>
      <c r="F17" s="45">
        <v>92728611.980000004</v>
      </c>
      <c r="G17" s="45">
        <v>91204888.789999992</v>
      </c>
      <c r="H17" s="45">
        <v>95753647.200000003</v>
      </c>
      <c r="I17" s="45">
        <v>70609695.980000004</v>
      </c>
      <c r="J17" s="45">
        <v>79020201.469999999</v>
      </c>
      <c r="K17" s="45">
        <v>80502729.860000014</v>
      </c>
      <c r="L17" s="45">
        <v>74685926.109999999</v>
      </c>
      <c r="M17" s="45">
        <v>56080571.590000004</v>
      </c>
      <c r="N17" s="45">
        <v>55882385.950000003</v>
      </c>
      <c r="O17" s="5">
        <v>55494980</v>
      </c>
      <c r="P17" s="50">
        <v>82953351.040000007</v>
      </c>
      <c r="Q17" s="51">
        <v>76296648</v>
      </c>
      <c r="R17" s="5">
        <v>125767050</v>
      </c>
      <c r="S17" s="5">
        <v>78010934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25">
      <c r="B18" s="4" t="s">
        <v>21</v>
      </c>
      <c r="C18" s="4"/>
      <c r="D18" s="45"/>
      <c r="E18" s="45"/>
      <c r="F18" s="45"/>
      <c r="G18" s="45">
        <v>500000</v>
      </c>
      <c r="H18" s="45">
        <v>500000</v>
      </c>
      <c r="I18" s="45">
        <v>500000</v>
      </c>
      <c r="J18" s="45"/>
      <c r="K18" s="45">
        <v>400000</v>
      </c>
      <c r="L18" s="45">
        <v>466850</v>
      </c>
      <c r="M18" s="45">
        <v>400000</v>
      </c>
      <c r="N18" s="45">
        <v>400000</v>
      </c>
      <c r="O18" s="5">
        <v>400000</v>
      </c>
      <c r="P18" s="50">
        <v>399997.34</v>
      </c>
      <c r="Q18" s="51"/>
      <c r="R18" s="5"/>
      <c r="S18" s="28"/>
      <c r="T18" s="28"/>
      <c r="U18" s="28"/>
      <c r="V18" s="28"/>
      <c r="W18" s="28"/>
      <c r="X18" s="28"/>
      <c r="Y18" s="28"/>
      <c r="Z18" s="28"/>
      <c r="AA18" s="28"/>
    </row>
    <row r="19" spans="2:27" x14ac:dyDescent="0.25">
      <c r="B19" s="4" t="s">
        <v>51</v>
      </c>
      <c r="C19" s="18">
        <v>800000000</v>
      </c>
      <c r="D19" s="45">
        <v>31818566.740000002</v>
      </c>
      <c r="E19" s="45">
        <v>41722238.100000001</v>
      </c>
      <c r="F19" s="45">
        <v>30962706.740000002</v>
      </c>
      <c r="G19" s="45">
        <v>27855142</v>
      </c>
      <c r="H19" s="45">
        <v>30577385.600000001</v>
      </c>
      <c r="I19" s="45">
        <v>24213804.329999998</v>
      </c>
      <c r="J19" s="45">
        <v>13370962.569999998</v>
      </c>
      <c r="K19" s="45">
        <v>14683537.08</v>
      </c>
      <c r="L19" s="45">
        <v>20674235.82</v>
      </c>
      <c r="M19" s="45">
        <v>20527492.240000002</v>
      </c>
      <c r="N19" s="45">
        <v>18157016.09</v>
      </c>
      <c r="O19" s="5">
        <v>19302663</v>
      </c>
      <c r="P19" s="50">
        <v>15915298.5</v>
      </c>
      <c r="Q19" s="51">
        <v>14407906</v>
      </c>
      <c r="R19" s="5">
        <v>7874634.4199999999</v>
      </c>
      <c r="S19" s="5">
        <v>11990697.060000001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25">
      <c r="B20" s="4" t="s">
        <v>48</v>
      </c>
      <c r="C20" s="18">
        <v>800000000</v>
      </c>
      <c r="D20" s="45">
        <v>4408000</v>
      </c>
      <c r="E20" s="45">
        <v>2920528</v>
      </c>
      <c r="F20" s="45">
        <v>1816000</v>
      </c>
      <c r="G20" s="45">
        <v>568000</v>
      </c>
      <c r="H20" s="45"/>
      <c r="I20" s="45"/>
      <c r="J20" s="45"/>
      <c r="K20" s="45"/>
      <c r="L20" s="45"/>
      <c r="M20" s="45"/>
      <c r="N20" s="45"/>
      <c r="O20" s="5"/>
      <c r="P20" s="50"/>
      <c r="Q20" s="51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25">
      <c r="B21" s="4" t="s">
        <v>2</v>
      </c>
      <c r="C21" s="4">
        <v>1</v>
      </c>
      <c r="D21" s="45">
        <v>800000</v>
      </c>
      <c r="E21" s="45">
        <v>1103900</v>
      </c>
      <c r="F21" s="45">
        <v>275000</v>
      </c>
      <c r="G21" s="45">
        <v>579583</v>
      </c>
      <c r="H21" s="45">
        <v>500000</v>
      </c>
      <c r="I21" s="45">
        <v>1113794</v>
      </c>
      <c r="J21" s="45">
        <v>695700</v>
      </c>
      <c r="K21" s="45">
        <v>927772</v>
      </c>
      <c r="L21" s="45">
        <v>830000</v>
      </c>
      <c r="M21" s="45">
        <v>1137675</v>
      </c>
      <c r="N21" s="45">
        <v>453287.5</v>
      </c>
      <c r="O21" s="5">
        <v>350000</v>
      </c>
      <c r="P21" s="50">
        <v>150000</v>
      </c>
      <c r="Q21" s="51">
        <v>378166</v>
      </c>
      <c r="R21" s="5">
        <v>1005771</v>
      </c>
      <c r="S21" s="5">
        <v>1075257.55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25">
      <c r="B22" s="4" t="s">
        <v>11</v>
      </c>
      <c r="C22" s="18">
        <v>800000000</v>
      </c>
      <c r="D22" s="45">
        <v>3035099.3499999996</v>
      </c>
      <c r="E22" s="45">
        <v>7135570.9000000004</v>
      </c>
      <c r="F22" s="45">
        <v>6331117.5899999999</v>
      </c>
      <c r="G22" s="45">
        <v>2988712.25</v>
      </c>
      <c r="H22" s="45">
        <v>1686825.2399999998</v>
      </c>
      <c r="I22" s="45">
        <v>12168694</v>
      </c>
      <c r="J22" s="45">
        <v>5600091</v>
      </c>
      <c r="K22" s="45">
        <v>4912596</v>
      </c>
      <c r="L22" s="45">
        <v>6869327</v>
      </c>
      <c r="M22" s="45">
        <v>6660019.4100000001</v>
      </c>
      <c r="N22" s="45">
        <v>7700935.0499999998</v>
      </c>
      <c r="O22" s="5">
        <v>7598660.9600000009</v>
      </c>
      <c r="P22" s="50">
        <v>10617764.200000001</v>
      </c>
      <c r="Q22" s="51">
        <v>5363786.04</v>
      </c>
      <c r="R22" s="5">
        <v>7023379.9700000007</v>
      </c>
      <c r="S22" s="5">
        <v>4520793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25">
      <c r="B23" s="4" t="s">
        <v>0</v>
      </c>
      <c r="C23" s="18">
        <v>800000000</v>
      </c>
      <c r="D23" s="45">
        <v>14014893</v>
      </c>
      <c r="E23" s="45">
        <v>15498369</v>
      </c>
      <c r="F23" s="45">
        <v>8707384</v>
      </c>
      <c r="G23" s="45">
        <v>28708712</v>
      </c>
      <c r="H23" s="45">
        <v>16865072</v>
      </c>
      <c r="I23" s="45">
        <v>17948920</v>
      </c>
      <c r="J23" s="45">
        <v>11382509</v>
      </c>
      <c r="K23" s="45">
        <v>21769285</v>
      </c>
      <c r="L23" s="45">
        <v>20862510</v>
      </c>
      <c r="M23" s="45">
        <v>13892363.76</v>
      </c>
      <c r="N23" s="45">
        <v>23089152.640000001</v>
      </c>
      <c r="O23" s="5">
        <v>11176901</v>
      </c>
      <c r="P23" s="50">
        <v>28299138.850000001</v>
      </c>
      <c r="Q23" s="51">
        <v>17277182.620000001</v>
      </c>
      <c r="R23" s="5">
        <v>25193968.050000001</v>
      </c>
      <c r="S23" s="5">
        <v>33439452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25">
      <c r="B24" s="4" t="s">
        <v>10</v>
      </c>
      <c r="C24" s="4">
        <v>1</v>
      </c>
      <c r="D24" s="45">
        <v>50258206.850000001</v>
      </c>
      <c r="E24" s="45">
        <v>50812513</v>
      </c>
      <c r="F24" s="45">
        <v>42094986.5</v>
      </c>
      <c r="G24" s="45">
        <v>44796047</v>
      </c>
      <c r="H24" s="45">
        <v>41079385.060000002</v>
      </c>
      <c r="I24" s="45">
        <v>34174312</v>
      </c>
      <c r="J24" s="45">
        <v>39666947.899999999</v>
      </c>
      <c r="K24" s="45">
        <v>39154305</v>
      </c>
      <c r="L24" s="45">
        <v>42240458.810000002</v>
      </c>
      <c r="M24" s="45">
        <v>38548986.289999999</v>
      </c>
      <c r="N24" s="45">
        <v>47178675.949999996</v>
      </c>
      <c r="O24" s="5">
        <v>49805202</v>
      </c>
      <c r="P24" s="50">
        <v>56749956.639999978</v>
      </c>
      <c r="Q24" s="51">
        <v>51607793</v>
      </c>
      <c r="R24" s="5">
        <v>52054985</v>
      </c>
      <c r="S24" s="5">
        <v>42054896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25">
      <c r="B25" s="4" t="s">
        <v>50</v>
      </c>
      <c r="C25" s="4">
        <v>1</v>
      </c>
      <c r="D25" s="45">
        <v>529803</v>
      </c>
      <c r="E25" s="45">
        <v>2881971</v>
      </c>
      <c r="F25" s="45">
        <v>4514072.7300000004</v>
      </c>
      <c r="G25" s="45">
        <v>5547642.0600000005</v>
      </c>
      <c r="H25" s="45">
        <v>2686954.64</v>
      </c>
      <c r="I25" s="45">
        <v>5437594.1299999999</v>
      </c>
      <c r="J25" s="45">
        <v>11472782</v>
      </c>
      <c r="K25" s="45">
        <v>11254661</v>
      </c>
      <c r="L25" s="45">
        <v>12689954.060000001</v>
      </c>
      <c r="M25" s="45">
        <v>9042393</v>
      </c>
      <c r="N25" s="45">
        <v>10116743.550000001</v>
      </c>
      <c r="O25" s="5">
        <v>7755683</v>
      </c>
      <c r="P25" s="50">
        <v>6896789</v>
      </c>
      <c r="Q25" s="51">
        <v>5978889</v>
      </c>
      <c r="R25" s="5">
        <v>9851133</v>
      </c>
      <c r="S25" s="5">
        <v>5434408.9699999997</v>
      </c>
      <c r="T25" s="52"/>
      <c r="U25" s="28"/>
      <c r="V25" s="28"/>
      <c r="W25" s="28"/>
      <c r="X25" s="28"/>
      <c r="Y25" s="28"/>
      <c r="Z25" s="28"/>
      <c r="AA25" s="28"/>
    </row>
    <row r="26" spans="2:27" x14ac:dyDescent="0.25">
      <c r="B26" s="4" t="s">
        <v>15</v>
      </c>
      <c r="C26" s="4">
        <v>1</v>
      </c>
      <c r="D26" s="45">
        <v>1048600</v>
      </c>
      <c r="E26" s="45">
        <v>1358904</v>
      </c>
      <c r="F26" s="45">
        <v>308550</v>
      </c>
      <c r="G26" s="45">
        <v>616020</v>
      </c>
      <c r="H26" s="45"/>
      <c r="I26" s="45">
        <v>430660</v>
      </c>
      <c r="J26" s="45">
        <v>962376</v>
      </c>
      <c r="K26" s="45">
        <v>3908</v>
      </c>
      <c r="L26" s="45">
        <v>2376037</v>
      </c>
      <c r="M26" s="45"/>
      <c r="N26" s="45">
        <v>638627</v>
      </c>
      <c r="O26" s="5">
        <v>459700</v>
      </c>
      <c r="P26" s="50"/>
      <c r="Q26" s="51"/>
      <c r="R26" s="5"/>
      <c r="S26" s="28"/>
      <c r="T26" s="52"/>
      <c r="U26" s="28"/>
      <c r="V26" s="28"/>
      <c r="W26" s="28"/>
      <c r="X26" s="28"/>
      <c r="Y26" s="28"/>
      <c r="Z26" s="28"/>
      <c r="AA26" s="28"/>
    </row>
    <row r="27" spans="2:27" x14ac:dyDescent="0.25">
      <c r="B27" s="4" t="s">
        <v>7</v>
      </c>
      <c r="C27" s="4">
        <v>1</v>
      </c>
      <c r="D27" s="45">
        <v>2814100</v>
      </c>
      <c r="E27" s="45">
        <v>2882757.34</v>
      </c>
      <c r="F27" s="45">
        <v>2026313</v>
      </c>
      <c r="G27" s="45">
        <v>3892536.31</v>
      </c>
      <c r="H27" s="45">
        <v>3481500</v>
      </c>
      <c r="I27" s="45">
        <v>4558857</v>
      </c>
      <c r="J27" s="45">
        <v>3265357</v>
      </c>
      <c r="K27" s="45">
        <v>1666999.96</v>
      </c>
      <c r="L27" s="45">
        <v>2624092.5099999993</v>
      </c>
      <c r="M27" s="45">
        <v>929000</v>
      </c>
      <c r="N27" s="45">
        <v>1012000</v>
      </c>
      <c r="O27" s="5">
        <v>1207000</v>
      </c>
      <c r="P27" s="50"/>
      <c r="Q27" s="51">
        <v>3088523</v>
      </c>
      <c r="R27" s="5">
        <v>2217204</v>
      </c>
      <c r="S27" s="5">
        <v>3314360</v>
      </c>
      <c r="T27" s="52"/>
      <c r="U27" s="28"/>
      <c r="V27" s="28"/>
      <c r="W27" s="28"/>
      <c r="X27" s="28"/>
      <c r="Y27" s="28"/>
      <c r="Z27" s="28"/>
      <c r="AA27" s="28"/>
    </row>
    <row r="28" spans="2:27" x14ac:dyDescent="0.25">
      <c r="B28" s="4" t="s">
        <v>8</v>
      </c>
      <c r="C28" s="4">
        <v>1</v>
      </c>
      <c r="D28" s="45">
        <v>85555278.210000008</v>
      </c>
      <c r="E28" s="45">
        <v>17720613.579999998</v>
      </c>
      <c r="F28" s="45">
        <v>13984492.66</v>
      </c>
      <c r="G28" s="45">
        <v>12310276.030000001</v>
      </c>
      <c r="H28" s="45">
        <v>7106635.46</v>
      </c>
      <c r="I28" s="45">
        <v>21740064.300000001</v>
      </c>
      <c r="J28" s="45">
        <v>13166284.779999999</v>
      </c>
      <c r="K28" s="45">
        <v>25261146.309999999</v>
      </c>
      <c r="L28" s="45">
        <v>17922365</v>
      </c>
      <c r="M28" s="45">
        <v>17921755.780000001</v>
      </c>
      <c r="N28" s="45">
        <v>13029753.789999997</v>
      </c>
      <c r="O28" s="5">
        <v>35470719.629999995</v>
      </c>
      <c r="P28" s="50">
        <v>33965067.060000002</v>
      </c>
      <c r="Q28" s="51">
        <v>30280107.190000001</v>
      </c>
      <c r="R28" s="5">
        <v>6048888.6400000006</v>
      </c>
      <c r="S28" s="5">
        <v>23014773</v>
      </c>
      <c r="T28" s="52"/>
      <c r="U28" s="28"/>
      <c r="V28" s="28"/>
      <c r="W28" s="28"/>
      <c r="X28" s="28"/>
      <c r="Y28" s="28"/>
      <c r="Z28" s="28"/>
      <c r="AA28" s="28"/>
    </row>
    <row r="29" spans="2:27" x14ac:dyDescent="0.25">
      <c r="B29" s="4" t="s">
        <v>12</v>
      </c>
      <c r="C29" s="4">
        <v>1</v>
      </c>
      <c r="D29" s="45">
        <v>10214763.5</v>
      </c>
      <c r="E29" s="45">
        <v>17762184</v>
      </c>
      <c r="F29" s="45">
        <v>22268509</v>
      </c>
      <c r="G29" s="45">
        <v>21912450.420000002</v>
      </c>
      <c r="H29" s="45">
        <v>18805078</v>
      </c>
      <c r="I29" s="45">
        <v>19685377.84</v>
      </c>
      <c r="J29" s="45">
        <v>16943898.68</v>
      </c>
      <c r="K29" s="45">
        <v>15815521</v>
      </c>
      <c r="L29" s="45">
        <v>18473512</v>
      </c>
      <c r="M29" s="45">
        <v>26032809.999999996</v>
      </c>
      <c r="N29" s="45">
        <v>23454110.199999999</v>
      </c>
      <c r="O29" s="5">
        <v>26036494.030000009</v>
      </c>
      <c r="P29" s="50">
        <v>4039653</v>
      </c>
      <c r="Q29" s="51">
        <v>31022296</v>
      </c>
      <c r="R29" s="5">
        <v>29778763.120000001</v>
      </c>
      <c r="S29" s="5">
        <v>26361002.25</v>
      </c>
      <c r="T29" s="52"/>
      <c r="U29" s="28"/>
      <c r="V29" s="28"/>
      <c r="W29" s="28"/>
      <c r="X29" s="28"/>
      <c r="Y29" s="28"/>
      <c r="Z29" s="28"/>
      <c r="AA29" s="28"/>
    </row>
    <row r="30" spans="2:27" x14ac:dyDescent="0.25">
      <c r="B30" s="4" t="s">
        <v>55</v>
      </c>
      <c r="C30" s="4">
        <v>1</v>
      </c>
      <c r="D30" s="45">
        <v>14894532</v>
      </c>
      <c r="E30" s="45">
        <v>8965289.4199999999</v>
      </c>
      <c r="F30" s="45">
        <v>9260145</v>
      </c>
      <c r="G30" s="45">
        <v>8735044</v>
      </c>
      <c r="H30" s="45">
        <v>12495504</v>
      </c>
      <c r="I30" s="45">
        <v>9290695</v>
      </c>
      <c r="J30" s="45">
        <v>19983589</v>
      </c>
      <c r="K30" s="45">
        <v>13067443</v>
      </c>
      <c r="L30" s="45">
        <v>9642490</v>
      </c>
      <c r="M30" s="45">
        <v>14281418.5</v>
      </c>
      <c r="N30" s="45">
        <v>5861941</v>
      </c>
      <c r="O30" s="5">
        <v>15942570</v>
      </c>
      <c r="P30" s="50">
        <v>26697373.339999996</v>
      </c>
      <c r="Q30" s="51">
        <v>2822469</v>
      </c>
      <c r="R30" s="5">
        <v>11477855</v>
      </c>
      <c r="S30" s="5">
        <v>12711445</v>
      </c>
      <c r="T30" s="28"/>
      <c r="U30" s="28"/>
      <c r="V30" s="28"/>
      <c r="W30" s="28"/>
      <c r="X30" s="28"/>
      <c r="Y30" s="28"/>
      <c r="Z30" s="28"/>
      <c r="AA30" s="28"/>
    </row>
    <row r="31" spans="2:27" x14ac:dyDescent="0.25">
      <c r="B31" s="20" t="s">
        <v>17</v>
      </c>
      <c r="C31" s="4">
        <v>1</v>
      </c>
      <c r="D31" s="45">
        <v>61444504.089999996</v>
      </c>
      <c r="E31" s="45">
        <v>58546762.75</v>
      </c>
      <c r="F31" s="45">
        <v>57824642.979999997</v>
      </c>
      <c r="G31" s="45">
        <v>42474391.950000003</v>
      </c>
      <c r="H31" s="45">
        <v>46980662.120000005</v>
      </c>
      <c r="I31" s="45">
        <v>33421816.84</v>
      </c>
      <c r="J31" s="45">
        <v>27909184.309999999</v>
      </c>
      <c r="K31" s="45">
        <v>24890293.5</v>
      </c>
      <c r="L31" s="45">
        <v>24039858</v>
      </c>
      <c r="M31" s="45">
        <v>26132858</v>
      </c>
      <c r="N31" s="45">
        <v>36994671.170000002</v>
      </c>
      <c r="O31" s="5">
        <v>37117263</v>
      </c>
      <c r="P31" s="50">
        <v>30563086.019999992</v>
      </c>
      <c r="Q31" s="51">
        <v>27805548</v>
      </c>
      <c r="R31" s="5">
        <v>29931689</v>
      </c>
      <c r="S31" s="5">
        <v>32738821.960000001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25">
      <c r="B32" s="4" t="s">
        <v>9</v>
      </c>
      <c r="C32" s="18">
        <v>800000000</v>
      </c>
      <c r="D32" s="45">
        <v>2863251</v>
      </c>
      <c r="E32" s="45">
        <v>2907324</v>
      </c>
      <c r="F32" s="45">
        <v>3219637.33</v>
      </c>
      <c r="G32" s="45">
        <v>4573434</v>
      </c>
      <c r="H32" s="45">
        <v>2742309.82</v>
      </c>
      <c r="I32" s="45">
        <v>1678218</v>
      </c>
      <c r="J32" s="45">
        <v>7499876</v>
      </c>
      <c r="K32" s="45">
        <v>2809640</v>
      </c>
      <c r="L32" s="45">
        <v>3993634.83</v>
      </c>
      <c r="M32" s="45">
        <v>1455167.55</v>
      </c>
      <c r="N32" s="45">
        <v>3820686</v>
      </c>
      <c r="O32" s="5">
        <v>4959351</v>
      </c>
      <c r="P32" s="50">
        <v>5256982.9899999993</v>
      </c>
      <c r="Q32" s="51">
        <v>4770205</v>
      </c>
      <c r="R32" s="5">
        <v>1717973</v>
      </c>
      <c r="S32" s="5">
        <v>13341929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25">
      <c r="B33" s="4" t="s">
        <v>1</v>
      </c>
      <c r="C33" s="4">
        <v>1</v>
      </c>
      <c r="D33" s="45">
        <v>250000</v>
      </c>
      <c r="E33" s="45">
        <v>548471</v>
      </c>
      <c r="F33" s="45">
        <v>870693.25</v>
      </c>
      <c r="G33" s="45">
        <v>883994</v>
      </c>
      <c r="H33" s="45">
        <v>298800</v>
      </c>
      <c r="I33" s="45">
        <v>299400</v>
      </c>
      <c r="J33" s="45">
        <v>380504</v>
      </c>
      <c r="K33" s="45">
        <v>517197.94</v>
      </c>
      <c r="L33" s="45">
        <v>972668</v>
      </c>
      <c r="M33" s="45">
        <v>1921244</v>
      </c>
      <c r="N33" s="45">
        <v>1664900</v>
      </c>
      <c r="O33" s="5">
        <v>2102000</v>
      </c>
      <c r="P33" s="50">
        <v>283073.49</v>
      </c>
      <c r="Q33" s="51">
        <v>1734571</v>
      </c>
      <c r="R33" s="5">
        <v>-34242.03</v>
      </c>
      <c r="S33" s="28"/>
      <c r="T33" s="28"/>
      <c r="U33" s="28"/>
      <c r="V33" s="28"/>
      <c r="W33" s="28"/>
      <c r="X33" s="28"/>
      <c r="Y33" s="28"/>
      <c r="Z33" s="28"/>
      <c r="AA33" s="28"/>
    </row>
    <row r="34" spans="2:27" x14ac:dyDescent="0.25">
      <c r="B34" s="4" t="s">
        <v>3</v>
      </c>
      <c r="C34" s="4">
        <v>1</v>
      </c>
      <c r="D34" s="45">
        <v>44415485.369999997</v>
      </c>
      <c r="E34" s="45">
        <v>60140226.269999996</v>
      </c>
      <c r="F34" s="45">
        <v>61803237.519999996</v>
      </c>
      <c r="G34" s="45">
        <v>97203268.180000007</v>
      </c>
      <c r="H34" s="45">
        <v>89801859.079999998</v>
      </c>
      <c r="I34" s="45">
        <v>69138461.170000017</v>
      </c>
      <c r="J34" s="45">
        <v>64898065.800000012</v>
      </c>
      <c r="K34" s="45">
        <v>68463029.879999995</v>
      </c>
      <c r="L34" s="45">
        <v>73062065.729999989</v>
      </c>
      <c r="M34" s="45">
        <v>98210825.50999999</v>
      </c>
      <c r="N34" s="45">
        <v>96149213.670000002</v>
      </c>
      <c r="O34" s="5">
        <v>107574015.23000002</v>
      </c>
      <c r="P34" s="50">
        <v>107833536.71999998</v>
      </c>
      <c r="Q34" s="51">
        <v>124248989.2</v>
      </c>
      <c r="R34" s="5">
        <v>121687089.42000002</v>
      </c>
      <c r="S34" s="5">
        <v>115863062.51000001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25">
      <c r="B35" s="4" t="s">
        <v>5</v>
      </c>
      <c r="C35" s="18">
        <v>800000000</v>
      </c>
      <c r="D35" s="45">
        <v>15527372.440000001</v>
      </c>
      <c r="E35" s="45">
        <v>11696172.689999999</v>
      </c>
      <c r="F35" s="45">
        <v>13271024</v>
      </c>
      <c r="G35" s="45">
        <v>24009536.100000001</v>
      </c>
      <c r="H35" s="45">
        <v>28073194</v>
      </c>
      <c r="I35" s="45">
        <v>31384361.5</v>
      </c>
      <c r="J35" s="45">
        <v>23639682</v>
      </c>
      <c r="K35" s="45">
        <v>17470121.399999999</v>
      </c>
      <c r="L35" s="45">
        <v>24381735.120000001</v>
      </c>
      <c r="M35" s="45">
        <v>25401257.620000001</v>
      </c>
      <c r="N35" s="45">
        <v>28691806.260000002</v>
      </c>
      <c r="O35" s="5">
        <v>38718834.75</v>
      </c>
      <c r="P35" s="50">
        <v>29868754.469999999</v>
      </c>
      <c r="Q35" s="51">
        <v>24361162.399999999</v>
      </c>
      <c r="R35" s="5">
        <v>21515270.23</v>
      </c>
      <c r="S35" s="5">
        <v>24900347.16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25">
      <c r="B36" s="4" t="s">
        <v>16</v>
      </c>
      <c r="C36" s="18"/>
      <c r="D36" s="45"/>
      <c r="E36" s="45">
        <v>6533306</v>
      </c>
      <c r="F36" s="45">
        <v>11998436</v>
      </c>
      <c r="G36" s="45">
        <v>3895581</v>
      </c>
      <c r="H36" s="45">
        <v>10769147</v>
      </c>
      <c r="I36" s="45">
        <v>22385161</v>
      </c>
      <c r="J36" s="45">
        <v>23784396</v>
      </c>
      <c r="K36" s="45">
        <v>23449419</v>
      </c>
      <c r="L36" s="45">
        <v>36075585</v>
      </c>
      <c r="M36" s="45">
        <v>52312108.840000004</v>
      </c>
      <c r="N36" s="45">
        <v>30950698.219999999</v>
      </c>
      <c r="O36" s="45">
        <v>76217238</v>
      </c>
      <c r="P36" s="50">
        <v>56406314.390000008</v>
      </c>
      <c r="Q36" s="51">
        <v>60230860.640000001</v>
      </c>
      <c r="R36" s="5">
        <v>73524124</v>
      </c>
      <c r="S36" s="5">
        <v>70596841</v>
      </c>
      <c r="T36" s="28"/>
      <c r="U36" s="28"/>
      <c r="V36" s="28"/>
      <c r="W36" s="28"/>
      <c r="X36" s="28"/>
      <c r="Y36" s="28"/>
      <c r="Z36" s="28"/>
      <c r="AA36" s="28"/>
    </row>
    <row r="37" spans="2:27" x14ac:dyDescent="0.25">
      <c r="B37" s="4" t="s">
        <v>39</v>
      </c>
      <c r="C37" s="4">
        <v>1</v>
      </c>
      <c r="D37" s="45">
        <v>5297182</v>
      </c>
      <c r="E37" s="45">
        <v>2225949</v>
      </c>
      <c r="F37" s="45">
        <v>4649437.7</v>
      </c>
      <c r="G37" s="45">
        <v>4562087</v>
      </c>
      <c r="H37" s="45">
        <v>6628818.8900000006</v>
      </c>
      <c r="I37" s="45">
        <v>16246064.199999999</v>
      </c>
      <c r="J37" s="45">
        <v>7537894.3000000007</v>
      </c>
      <c r="K37" s="45">
        <v>5237107.63</v>
      </c>
      <c r="L37" s="45">
        <v>4284293.18</v>
      </c>
      <c r="M37" s="45">
        <v>4591764</v>
      </c>
      <c r="N37" s="45">
        <v>4611612.33</v>
      </c>
      <c r="O37" s="5">
        <v>5949823</v>
      </c>
      <c r="P37" s="50">
        <v>7279405.2600000007</v>
      </c>
      <c r="Q37" s="51">
        <v>8383994.71</v>
      </c>
      <c r="R37" s="5">
        <v>8735379.5599999987</v>
      </c>
      <c r="S37" s="5">
        <v>9398615.0999999996</v>
      </c>
      <c r="T37" s="28"/>
      <c r="U37" s="28"/>
      <c r="V37" s="28"/>
      <c r="W37" s="28"/>
      <c r="X37" s="28"/>
      <c r="Y37" s="28"/>
      <c r="Z37" s="28"/>
      <c r="AA37" s="28"/>
    </row>
    <row r="38" spans="2:27" x14ac:dyDescent="0.25">
      <c r="B38" s="4" t="s">
        <v>40</v>
      </c>
      <c r="C38" s="18">
        <v>800000000</v>
      </c>
      <c r="D38" s="45">
        <v>3102662.5599999982</v>
      </c>
      <c r="E38" s="45">
        <v>11204996.210000001</v>
      </c>
      <c r="F38" s="45">
        <v>12962050.219999999</v>
      </c>
      <c r="G38" s="45">
        <v>8935943.3699999992</v>
      </c>
      <c r="H38" s="45">
        <v>11281909.539999999</v>
      </c>
      <c r="I38" s="45">
        <v>14382133.929999998</v>
      </c>
      <c r="J38" s="45">
        <v>21646098.220000003</v>
      </c>
      <c r="K38" s="45">
        <v>21822254.359999999</v>
      </c>
      <c r="L38" s="45">
        <v>36881723.799999997</v>
      </c>
      <c r="M38" s="45">
        <v>27437222.090000007</v>
      </c>
      <c r="N38" s="45">
        <v>27818165.299999993</v>
      </c>
      <c r="O38" s="5">
        <v>34243348.529999979</v>
      </c>
      <c r="P38" s="50">
        <v>44407514.399999991</v>
      </c>
      <c r="Q38" s="51">
        <v>50145938.059999987</v>
      </c>
      <c r="R38" s="5">
        <v>50684021.030000001</v>
      </c>
      <c r="S38" s="5">
        <v>46217579.030000009</v>
      </c>
      <c r="T38" s="28"/>
      <c r="U38" s="28"/>
      <c r="V38" s="28"/>
      <c r="W38" s="28"/>
      <c r="X38" s="28"/>
      <c r="Y38" s="28"/>
      <c r="Z38" s="28"/>
      <c r="AA38" s="28"/>
    </row>
    <row r="39" spans="2:27" x14ac:dyDescent="0.25">
      <c r="B39" s="21" t="s">
        <v>41</v>
      </c>
      <c r="C39" s="4">
        <v>1</v>
      </c>
      <c r="D39" s="53">
        <v>49375125.43</v>
      </c>
      <c r="E39" s="53">
        <v>30465808</v>
      </c>
      <c r="F39" s="53">
        <v>39036644.060000002</v>
      </c>
      <c r="G39" s="53">
        <v>18427221.649999999</v>
      </c>
      <c r="H39" s="53">
        <v>18195660.02</v>
      </c>
      <c r="I39" s="53">
        <v>19554553.609999999</v>
      </c>
      <c r="J39" s="53">
        <v>14167513</v>
      </c>
      <c r="K39" s="53">
        <v>24674021.690000001</v>
      </c>
      <c r="L39" s="53">
        <v>32828587.609999999</v>
      </c>
      <c r="M39" s="53">
        <v>20647712.329999998</v>
      </c>
      <c r="N39" s="53">
        <v>14160159.149999999</v>
      </c>
      <c r="O39" s="53">
        <v>19161906</v>
      </c>
      <c r="P39" s="55">
        <v>19323359.090000004</v>
      </c>
      <c r="Q39" s="56">
        <v>17643780.43</v>
      </c>
      <c r="R39" s="54">
        <v>33970046.490000002</v>
      </c>
      <c r="S39" s="5">
        <v>26853084.650000002</v>
      </c>
      <c r="T39" s="28"/>
      <c r="U39" s="28"/>
      <c r="V39" s="28"/>
      <c r="W39" s="28"/>
      <c r="X39" s="28"/>
      <c r="Y39" s="28"/>
      <c r="Z39" s="28"/>
      <c r="AA39" s="28"/>
    </row>
    <row r="40" spans="2:27" x14ac:dyDescent="0.25">
      <c r="B40" s="20" t="s">
        <v>18</v>
      </c>
      <c r="C40" s="4">
        <v>1</v>
      </c>
      <c r="D40" s="45">
        <v>71221523.049999997</v>
      </c>
      <c r="E40" s="45">
        <v>79295556.560000017</v>
      </c>
      <c r="F40" s="45">
        <v>85661708.140000001</v>
      </c>
      <c r="G40" s="45">
        <v>85158109.770000011</v>
      </c>
      <c r="H40" s="45">
        <v>84261788.379999995</v>
      </c>
      <c r="I40" s="45">
        <v>74093102.299999997</v>
      </c>
      <c r="J40" s="45">
        <v>86836735.329999998</v>
      </c>
      <c r="K40" s="45">
        <v>80300406</v>
      </c>
      <c r="L40" s="45">
        <v>88683987.049999997</v>
      </c>
      <c r="M40" s="45">
        <v>89342123.24000001</v>
      </c>
      <c r="N40" s="45">
        <v>85632993.870000005</v>
      </c>
      <c r="O40" s="5">
        <v>89749952.450000003</v>
      </c>
      <c r="P40" s="50">
        <v>116045731.80000003</v>
      </c>
      <c r="Q40" s="51">
        <v>158516681.08000001</v>
      </c>
      <c r="R40" s="5">
        <v>170845126.94</v>
      </c>
      <c r="S40" s="5">
        <v>195328428.14000002</v>
      </c>
      <c r="T40" s="28"/>
      <c r="U40" s="28"/>
      <c r="V40" s="28"/>
      <c r="W40" s="28"/>
      <c r="X40" s="28"/>
      <c r="Y40" s="28"/>
      <c r="Z40" s="28"/>
      <c r="AA40" s="28"/>
    </row>
    <row r="41" spans="2:27" x14ac:dyDescent="0.25">
      <c r="B41" s="4" t="s">
        <v>20</v>
      </c>
      <c r="C41" s="18">
        <v>800000000</v>
      </c>
      <c r="D41" s="45">
        <v>26183204.509999994</v>
      </c>
      <c r="E41" s="45">
        <v>20249624.379999992</v>
      </c>
      <c r="F41" s="45">
        <v>26747890.210000001</v>
      </c>
      <c r="G41" s="45">
        <v>25617511.950000003</v>
      </c>
      <c r="H41" s="45">
        <v>30709581.389999993</v>
      </c>
      <c r="I41" s="45">
        <v>29310158.43</v>
      </c>
      <c r="J41" s="45">
        <v>27972099.820000004</v>
      </c>
      <c r="K41" s="45">
        <v>43121329.770000003</v>
      </c>
      <c r="L41" s="45">
        <v>77715529.069999993</v>
      </c>
      <c r="M41" s="45">
        <v>68124196.159999996</v>
      </c>
      <c r="N41" s="45">
        <v>50860147.540000021</v>
      </c>
      <c r="O41" s="5">
        <v>86571674.540000007</v>
      </c>
      <c r="P41" s="50">
        <v>40581026.649999976</v>
      </c>
      <c r="Q41" s="51">
        <v>41746843.859999999</v>
      </c>
      <c r="R41" s="5">
        <v>52128328.719999999</v>
      </c>
      <c r="S41" s="5">
        <v>33517407.649999999</v>
      </c>
      <c r="T41" s="28"/>
      <c r="U41" s="28"/>
      <c r="V41" s="28"/>
      <c r="W41" s="28"/>
      <c r="X41" s="28"/>
      <c r="Y41" s="28"/>
      <c r="Z41" s="28"/>
      <c r="AA41" s="28"/>
    </row>
    <row r="42" spans="2:27" ht="6.95" customHeight="1" x14ac:dyDescent="0.25">
      <c r="B42" s="15"/>
      <c r="C42" s="1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5"/>
      <c r="P42" s="57"/>
      <c r="Q42" s="58"/>
      <c r="R42" s="25"/>
    </row>
    <row r="43" spans="2:27" x14ac:dyDescent="0.25">
      <c r="B43" s="17" t="s">
        <v>23</v>
      </c>
      <c r="C43" s="18">
        <v>800000000</v>
      </c>
      <c r="D43" s="59">
        <f t="shared" ref="D43:S43" si="0">SUM(D7:D41)</f>
        <v>795378036.70000005</v>
      </c>
      <c r="E43" s="59">
        <f t="shared" si="0"/>
        <v>846041242.7700001</v>
      </c>
      <c r="F43" s="59">
        <f t="shared" si="0"/>
        <v>874087996.63000023</v>
      </c>
      <c r="G43" s="59">
        <f t="shared" si="0"/>
        <v>928395846.19999993</v>
      </c>
      <c r="H43" s="59">
        <f t="shared" si="0"/>
        <v>943393333.68999994</v>
      </c>
      <c r="I43" s="59">
        <f t="shared" si="0"/>
        <v>926804889.25999987</v>
      </c>
      <c r="J43" s="59">
        <f t="shared" si="0"/>
        <v>916692640.02999997</v>
      </c>
      <c r="K43" s="59">
        <f t="shared" si="0"/>
        <v>926471851.04000008</v>
      </c>
      <c r="L43" s="59">
        <f t="shared" si="0"/>
        <v>1116521260.4099998</v>
      </c>
      <c r="M43" s="59">
        <f t="shared" si="0"/>
        <v>1107657704.6200001</v>
      </c>
      <c r="N43" s="59">
        <f t="shared" si="0"/>
        <v>1079079751.3499999</v>
      </c>
      <c r="O43" s="59">
        <f t="shared" si="0"/>
        <v>1269008020.9599998</v>
      </c>
      <c r="P43" s="60">
        <f t="shared" si="0"/>
        <v>1319242336.2400002</v>
      </c>
      <c r="Q43" s="60">
        <f t="shared" si="0"/>
        <v>1316043332.0599999</v>
      </c>
      <c r="R43" s="60">
        <f t="shared" si="0"/>
        <v>1491214502.3300002</v>
      </c>
      <c r="S43" s="60">
        <f t="shared" si="0"/>
        <v>1399413692.1500001</v>
      </c>
      <c r="T43" s="28"/>
      <c r="U43" s="28"/>
      <c r="V43" s="28"/>
      <c r="W43" s="28"/>
      <c r="X43" s="28"/>
      <c r="Y43" s="28"/>
      <c r="Z43" s="28"/>
      <c r="AA43" s="28"/>
    </row>
    <row r="44" spans="2:27" x14ac:dyDescent="0.25">
      <c r="B44" s="16" t="s">
        <v>38</v>
      </c>
      <c r="C44" s="18">
        <v>800000000</v>
      </c>
      <c r="D44" s="61">
        <f>(SUMIF($B7:$B41,"EU ramprogram ERC",D7:D41))+(SUMIF($B7:$B41,"EU ramprogram övrigt",D7:D41))+(SUMIF($B7:$B41,"EU övrigt",D7:D41))+(SUMIF($B7:$B41,"Företag i utlandet",D7:D41))+(SUMIF($B7:$B41,"Övr org utan vinstsyfte i utlandet",D7:D41))</f>
        <v>44453771.949999996</v>
      </c>
      <c r="E44" s="61">
        <f t="shared" ref="E44:AA44" si="1">(SUMIF($B7:$B41,"EU ramprogram ERC",E7:E41))+(SUMIF($B7:$B41,"EU ramprogram övrigt",E7:E41))+(SUMIF($B7:$B41,"EU övrigt",E7:E41))+(SUMIF($B7:$B41,"Företag i utlandet",E7:E41))+(SUMIF($B7:$B41,"Övr org utan vinstsyfte i utlandet",E7:E41))</f>
        <v>63532306.000000007</v>
      </c>
      <c r="F44" s="61">
        <f t="shared" si="1"/>
        <v>71856307.319999993</v>
      </c>
      <c r="G44" s="61">
        <f t="shared" si="1"/>
        <v>92782083.560000002</v>
      </c>
      <c r="H44" s="61">
        <f t="shared" si="1"/>
        <v>80713349.75999999</v>
      </c>
      <c r="I44" s="61">
        <f t="shared" si="1"/>
        <v>84258330.200000003</v>
      </c>
      <c r="J44" s="61">
        <f t="shared" si="1"/>
        <v>65818266.549999997</v>
      </c>
      <c r="K44" s="61">
        <f t="shared" si="1"/>
        <v>77996811.739999995</v>
      </c>
      <c r="L44" s="61">
        <f t="shared" si="1"/>
        <v>184945759.88</v>
      </c>
      <c r="M44" s="61">
        <f t="shared" si="1"/>
        <v>156296522.48000002</v>
      </c>
      <c r="N44" s="61">
        <f t="shared" si="1"/>
        <v>157202461.66999999</v>
      </c>
      <c r="O44" s="61">
        <f t="shared" si="1"/>
        <v>171230454.96999997</v>
      </c>
      <c r="P44" s="61">
        <f t="shared" si="1"/>
        <v>213379535.52999997</v>
      </c>
      <c r="Q44" s="61">
        <f t="shared" si="1"/>
        <v>181716788.5</v>
      </c>
      <c r="R44" s="61">
        <f t="shared" si="1"/>
        <v>300298111.54999995</v>
      </c>
      <c r="S44" s="61">
        <f t="shared" si="1"/>
        <v>237391949.31999999</v>
      </c>
      <c r="T44" s="61">
        <f t="shared" si="1"/>
        <v>0</v>
      </c>
      <c r="U44" s="61">
        <f t="shared" si="1"/>
        <v>0</v>
      </c>
      <c r="V44" s="61">
        <f t="shared" si="1"/>
        <v>0</v>
      </c>
      <c r="W44" s="61">
        <f t="shared" si="1"/>
        <v>0</v>
      </c>
      <c r="X44" s="61">
        <f t="shared" si="1"/>
        <v>0</v>
      </c>
      <c r="Y44" s="61">
        <f t="shared" si="1"/>
        <v>0</v>
      </c>
      <c r="Z44" s="61">
        <f t="shared" si="1"/>
        <v>0</v>
      </c>
      <c r="AA44" s="61">
        <f t="shared" si="1"/>
        <v>0</v>
      </c>
    </row>
    <row r="45" spans="2:27" x14ac:dyDescent="0.25">
      <c r="B45" s="16" t="s">
        <v>30</v>
      </c>
      <c r="C45" s="18">
        <v>800000000</v>
      </c>
      <c r="D45" s="62">
        <f t="shared" ref="D45:AA45" si="2">D44/D43</f>
        <v>5.5890117527556307E-2</v>
      </c>
      <c r="E45" s="62">
        <f t="shared" si="2"/>
        <v>7.5093627577765179E-2</v>
      </c>
      <c r="F45" s="62">
        <f t="shared" si="2"/>
        <v>8.2207177763609807E-2</v>
      </c>
      <c r="G45" s="62">
        <f t="shared" si="2"/>
        <v>9.9938064070153543E-2</v>
      </c>
      <c r="H45" s="62">
        <f t="shared" si="2"/>
        <v>8.5556413086254099E-2</v>
      </c>
      <c r="I45" s="62">
        <f t="shared" si="2"/>
        <v>9.0912694976474945E-2</v>
      </c>
      <c r="J45" s="62">
        <f t="shared" si="2"/>
        <v>7.1799710912750433E-2</v>
      </c>
      <c r="K45" s="62">
        <f t="shared" si="2"/>
        <v>8.4186920144897648E-2</v>
      </c>
      <c r="L45" s="62">
        <f t="shared" si="2"/>
        <v>0.16564463789259662</v>
      </c>
      <c r="M45" s="62">
        <f t="shared" si="2"/>
        <v>0.14110543521531327</v>
      </c>
      <c r="N45" s="62">
        <f t="shared" si="2"/>
        <v>0.14568196787432008</v>
      </c>
      <c r="O45" s="62">
        <f t="shared" si="2"/>
        <v>0.13493252378378567</v>
      </c>
      <c r="P45" s="63">
        <f t="shared" si="2"/>
        <v>0.16174400234770919</v>
      </c>
      <c r="Q45" s="63">
        <f t="shared" si="2"/>
        <v>0.13807811952176308</v>
      </c>
      <c r="R45" s="63">
        <f t="shared" si="2"/>
        <v>0.20137821291356051</v>
      </c>
      <c r="S45" s="63">
        <f t="shared" si="2"/>
        <v>0.16963672047204356</v>
      </c>
      <c r="T45" s="63" t="e">
        <f t="shared" si="2"/>
        <v>#DIV/0!</v>
      </c>
      <c r="U45" s="63" t="e">
        <f t="shared" si="2"/>
        <v>#DIV/0!</v>
      </c>
      <c r="V45" s="63" t="e">
        <f t="shared" si="2"/>
        <v>#DIV/0!</v>
      </c>
      <c r="W45" s="63" t="e">
        <f t="shared" si="2"/>
        <v>#DIV/0!</v>
      </c>
      <c r="X45" s="63" t="e">
        <f t="shared" si="2"/>
        <v>#DIV/0!</v>
      </c>
      <c r="Y45" s="63" t="e">
        <f t="shared" si="2"/>
        <v>#DIV/0!</v>
      </c>
      <c r="Z45" s="63" t="e">
        <f t="shared" si="2"/>
        <v>#DIV/0!</v>
      </c>
      <c r="AA45" s="63" t="e">
        <f t="shared" si="2"/>
        <v>#DIV/0!</v>
      </c>
    </row>
    <row r="46" spans="2:27" x14ac:dyDescent="0.25">
      <c r="B46" s="16" t="s">
        <v>37</v>
      </c>
      <c r="C46" s="18">
        <v>800000000</v>
      </c>
      <c r="D46" s="64">
        <v>776682637.25</v>
      </c>
      <c r="E46" s="64">
        <v>776394601.33000016</v>
      </c>
      <c r="F46" s="64">
        <v>752768148.82000017</v>
      </c>
      <c r="G46" s="64">
        <v>786078980.31999981</v>
      </c>
      <c r="H46" s="64">
        <v>824987874.35000014</v>
      </c>
      <c r="I46" s="64">
        <v>826126200.90999997</v>
      </c>
      <c r="J46" s="64">
        <v>825993236.79999983</v>
      </c>
      <c r="K46" s="64">
        <v>829335317.14999998</v>
      </c>
      <c r="L46" s="64">
        <v>971701823.2299999</v>
      </c>
      <c r="M46" s="64">
        <v>980288257.23999977</v>
      </c>
      <c r="N46" s="64">
        <v>977774276.64999962</v>
      </c>
      <c r="O46" s="64">
        <v>1151840024.77</v>
      </c>
      <c r="P46" s="65">
        <v>1196459276.8400004</v>
      </c>
      <c r="Q46" s="64">
        <v>1214570913.2900002</v>
      </c>
      <c r="R46" s="64">
        <v>1310480250.9200003</v>
      </c>
      <c r="S46" s="5">
        <v>1275979322.2200003</v>
      </c>
      <c r="T46" s="28"/>
      <c r="U46" s="28"/>
      <c r="V46" s="28"/>
      <c r="W46" s="28"/>
      <c r="X46" s="28"/>
      <c r="Y46" s="28"/>
      <c r="Z46" s="28"/>
      <c r="AA46" s="28"/>
    </row>
    <row r="47" spans="2:27" x14ac:dyDescent="0.25">
      <c r="B47" s="16" t="s">
        <v>66</v>
      </c>
      <c r="C47" s="18">
        <v>800000000</v>
      </c>
      <c r="D47" s="61">
        <v>18695399.450000003</v>
      </c>
      <c r="E47" s="61">
        <v>69646641.439999998</v>
      </c>
      <c r="F47" s="61">
        <v>121319847.81</v>
      </c>
      <c r="G47" s="61">
        <v>142316865.88</v>
      </c>
      <c r="H47" s="61">
        <v>118405459.33999999</v>
      </c>
      <c r="I47" s="61">
        <v>100678688.35000001</v>
      </c>
      <c r="J47" s="61">
        <v>90699403.230000004</v>
      </c>
      <c r="K47" s="61">
        <v>97136533.890000015</v>
      </c>
      <c r="L47" s="61">
        <v>144819437.18000001</v>
      </c>
      <c r="M47" s="61">
        <v>127369447.38000001</v>
      </c>
      <c r="N47" s="61">
        <v>101305474.7</v>
      </c>
      <c r="O47" s="61">
        <v>117167996.19</v>
      </c>
      <c r="P47" s="66">
        <v>122783059.40000001</v>
      </c>
      <c r="Q47" s="61">
        <v>101472419</v>
      </c>
      <c r="R47" s="61">
        <v>180734251</v>
      </c>
      <c r="S47" s="5">
        <v>123434369.8</v>
      </c>
      <c r="T47" s="28"/>
      <c r="U47" s="28"/>
      <c r="V47" s="28"/>
      <c r="W47" s="28"/>
      <c r="X47" s="28"/>
      <c r="Y47" s="28"/>
      <c r="Z47" s="28"/>
      <c r="AA47" s="28"/>
    </row>
    <row r="49" spans="4:15" x14ac:dyDescent="0.25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</sheetData>
  <autoFilter ref="B6:AA41" xr:uid="{00000000-0001-0000-0000-000000000000}">
    <sortState xmlns:xlrd2="http://schemas.microsoft.com/office/spreadsheetml/2017/richdata2" ref="B7:AA41">
      <sortCondition ref="B6:B41"/>
    </sortState>
  </autoFilter>
  <mergeCells count="4">
    <mergeCell ref="E4:F4"/>
    <mergeCell ref="I4:J4"/>
    <mergeCell ref="M4:N4"/>
    <mergeCell ref="B2:F2"/>
  </mergeCells>
  <conditionalFormatting sqref="D7:AA47">
    <cfRule type="expression" dxfId="27" priority="1">
      <formula>C7&lt;D7</formula>
    </cfRule>
    <cfRule type="expression" dxfId="26" priority="2">
      <formula>C7&gt;D7</formula>
    </cfRule>
  </conditionalFormatting>
  <pageMargins left="0.59055118110236227" right="0.70866141732283472" top="0.74803149606299213" bottom="0.74803149606299213" header="0.31496062992125984" footer="0.31496062992125984"/>
  <pageSetup paperSize="9" scale="80" orientation="landscape" r:id="rId1"/>
  <ignoredErrors>
    <ignoredError sqref="K43:O43 D43:J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4"/>
  <sheetViews>
    <sheetView showGridLines="0" zoomScaleNormal="100" workbookViewId="0">
      <pane ySplit="6" topLeftCell="A7" activePane="bottomLeft" state="frozen"/>
      <selection pane="bottomLeft" activeCell="B2" sqref="B2:H2"/>
    </sheetView>
  </sheetViews>
  <sheetFormatPr defaultRowHeight="15" x14ac:dyDescent="0.25"/>
  <cols>
    <col min="1" max="1" width="3.28515625" customWidth="1"/>
    <col min="2" max="2" width="27.5703125" customWidth="1"/>
    <col min="3" max="3" width="6.5703125" hidden="1" customWidth="1"/>
    <col min="4" max="13" width="11.28515625" customWidth="1"/>
    <col min="14" max="14" width="11.42578125" customWidth="1"/>
    <col min="15" max="18" width="11.28515625" customWidth="1"/>
    <col min="19" max="19" width="11.42578125" customWidth="1"/>
    <col min="20" max="27" width="11.42578125" hidden="1" customWidth="1"/>
  </cols>
  <sheetData>
    <row r="1" spans="2:27" ht="12" customHeight="1" x14ac:dyDescent="0.25"/>
    <row r="2" spans="2:27" ht="18.75" x14ac:dyDescent="0.3">
      <c r="B2" s="103" t="s">
        <v>73</v>
      </c>
      <c r="C2" s="102"/>
      <c r="D2" s="102"/>
      <c r="E2" s="102"/>
      <c r="F2" s="102"/>
      <c r="G2" s="102"/>
      <c r="H2" s="102"/>
      <c r="Q2" s="40"/>
      <c r="R2" s="42"/>
      <c r="S2" s="39"/>
    </row>
    <row r="3" spans="2:27" ht="15" customHeight="1" x14ac:dyDescent="0.25">
      <c r="B3" s="15" t="str">
        <f>Bidrag!B3</f>
        <v>frank.sterner@slu.se</v>
      </c>
      <c r="C3" s="15"/>
      <c r="M3" s="13"/>
    </row>
    <row r="4" spans="2:27" ht="15" customHeight="1" x14ac:dyDescent="0.3">
      <c r="B4" s="1"/>
      <c r="C4" s="1"/>
      <c r="D4" s="8"/>
      <c r="E4" s="12" t="s">
        <v>24</v>
      </c>
      <c r="H4" s="7"/>
      <c r="I4" s="12" t="s">
        <v>25</v>
      </c>
      <c r="M4" s="12"/>
      <c r="P4" s="29"/>
    </row>
    <row r="5" spans="2:27" ht="15" customHeight="1" x14ac:dyDescent="0.3">
      <c r="B5" s="1"/>
      <c r="C5" s="1"/>
      <c r="J5" s="11"/>
      <c r="P5" s="29"/>
    </row>
    <row r="6" spans="2:27" x14ac:dyDescent="0.25">
      <c r="B6" s="2" t="s">
        <v>19</v>
      </c>
      <c r="C6" s="2">
        <v>2009</v>
      </c>
      <c r="D6" s="6">
        <f>Bidrag!D6</f>
        <v>2010</v>
      </c>
      <c r="E6" s="6">
        <f>Bidrag!E6</f>
        <v>2011</v>
      </c>
      <c r="F6" s="6">
        <f>Bidrag!F6</f>
        <v>2012</v>
      </c>
      <c r="G6" s="6">
        <f>Bidrag!G6</f>
        <v>2013</v>
      </c>
      <c r="H6" s="6">
        <f>Bidrag!H6</f>
        <v>2014</v>
      </c>
      <c r="I6" s="6">
        <f>Bidrag!I6</f>
        <v>2015</v>
      </c>
      <c r="J6" s="6">
        <f>Bidrag!J6</f>
        <v>2016</v>
      </c>
      <c r="K6" s="6">
        <f>Bidrag!K6</f>
        <v>2017</v>
      </c>
      <c r="L6" s="6">
        <f>Bidrag!L6</f>
        <v>2018</v>
      </c>
      <c r="M6" s="6">
        <f>Bidrag!M6</f>
        <v>2019</v>
      </c>
      <c r="N6" s="6">
        <f>Bidrag!N6</f>
        <v>2020</v>
      </c>
      <c r="O6" s="6">
        <f>Bidrag!O6</f>
        <v>2021</v>
      </c>
      <c r="P6" s="6">
        <f>Bidrag!P6</f>
        <v>2022</v>
      </c>
      <c r="Q6" s="6">
        <f>Bidrag!Q6</f>
        <v>2023</v>
      </c>
      <c r="R6" s="6">
        <f>Bidrag!R6</f>
        <v>2024</v>
      </c>
      <c r="S6" s="6">
        <f>Bidrag!S6</f>
        <v>2025</v>
      </c>
      <c r="T6" s="6">
        <f>Bidrag!T6</f>
        <v>2026</v>
      </c>
      <c r="U6" s="6">
        <f>Bidrag!U6</f>
        <v>2027</v>
      </c>
      <c r="V6" s="6">
        <f>Bidrag!V6</f>
        <v>2028</v>
      </c>
      <c r="W6" s="6">
        <f>Bidrag!W6</f>
        <v>2029</v>
      </c>
      <c r="X6" s="6">
        <f>Bidrag!X6</f>
        <v>2030</v>
      </c>
      <c r="Y6" s="6">
        <f>Bidrag!Y6</f>
        <v>2031</v>
      </c>
      <c r="Z6" s="6">
        <f>Bidrag!Z6</f>
        <v>2032</v>
      </c>
      <c r="AA6" s="6">
        <f>Bidrag!AA6</f>
        <v>2033</v>
      </c>
    </row>
    <row r="7" spans="2:27" x14ac:dyDescent="0.25">
      <c r="B7" s="20" t="s">
        <v>13</v>
      </c>
      <c r="C7" s="20"/>
      <c r="D7" s="5"/>
      <c r="E7" s="5"/>
      <c r="F7" s="5"/>
      <c r="G7" s="5"/>
      <c r="H7" s="5"/>
      <c r="I7" s="5">
        <v>101753</v>
      </c>
      <c r="J7" s="5"/>
      <c r="K7" s="5"/>
      <c r="L7" s="5"/>
      <c r="M7" s="5"/>
      <c r="N7" s="5"/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25">
      <c r="B8" s="20" t="s">
        <v>6</v>
      </c>
      <c r="C8" s="20">
        <v>1</v>
      </c>
      <c r="D8" s="5">
        <v>139448</v>
      </c>
      <c r="E8" s="5"/>
      <c r="F8" s="5">
        <v>153426.07999999999</v>
      </c>
      <c r="G8" s="5">
        <v>184373.92</v>
      </c>
      <c r="H8" s="5">
        <v>296016</v>
      </c>
      <c r="I8" s="5">
        <v>434268</v>
      </c>
      <c r="J8" s="5">
        <v>-45500</v>
      </c>
      <c r="K8" s="5"/>
      <c r="L8" s="5"/>
      <c r="M8" s="5">
        <v>20000</v>
      </c>
      <c r="N8" s="5">
        <v>211302</v>
      </c>
      <c r="O8" s="5">
        <v>1311636.26</v>
      </c>
      <c r="P8" s="50">
        <v>966539.74</v>
      </c>
      <c r="Q8" s="5">
        <v>321859</v>
      </c>
      <c r="R8" s="5">
        <v>2464857.29</v>
      </c>
      <c r="S8" s="5">
        <v>551385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25">
      <c r="B9" s="20" t="s">
        <v>64</v>
      </c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>
        <v>92475.34</v>
      </c>
      <c r="O9" s="5"/>
      <c r="P9" s="50"/>
      <c r="Q9" s="5">
        <v>30000</v>
      </c>
      <c r="R9" s="5"/>
      <c r="S9" s="5"/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25">
      <c r="B10" s="20" t="s">
        <v>65</v>
      </c>
      <c r="C10" s="20"/>
      <c r="D10" s="5"/>
      <c r="E10" s="5"/>
      <c r="F10" s="5">
        <v>2246</v>
      </c>
      <c r="G10" s="5">
        <v>685564</v>
      </c>
      <c r="H10" s="5">
        <v>3478269.78</v>
      </c>
      <c r="I10" s="5">
        <v>2190264.8299999996</v>
      </c>
      <c r="J10" s="5">
        <v>1648883.8399999999</v>
      </c>
      <c r="K10" s="5">
        <v>872823.57999999984</v>
      </c>
      <c r="L10" s="5"/>
      <c r="M10" s="5">
        <v>2430</v>
      </c>
      <c r="N10" s="5">
        <v>97563.02</v>
      </c>
      <c r="O10" s="5">
        <v>939790.04</v>
      </c>
      <c r="P10" s="50">
        <v>760000</v>
      </c>
      <c r="Q10" s="5">
        <v>395630</v>
      </c>
      <c r="R10" s="5"/>
      <c r="S10" s="5"/>
      <c r="T10" s="28"/>
      <c r="U10" s="28"/>
      <c r="V10" s="28"/>
      <c r="W10" s="28"/>
      <c r="X10" s="28"/>
      <c r="Y10" s="28"/>
      <c r="Z10" s="28"/>
      <c r="AA10" s="28"/>
    </row>
    <row r="11" spans="2:27" x14ac:dyDescent="0.25">
      <c r="B11" s="20" t="s">
        <v>26</v>
      </c>
      <c r="C11" s="20">
        <v>1</v>
      </c>
      <c r="D11" s="5">
        <v>41250</v>
      </c>
      <c r="E11" s="5">
        <v>594570</v>
      </c>
      <c r="F11" s="5">
        <v>41250</v>
      </c>
      <c r="G11" s="5">
        <v>538133.33000000007</v>
      </c>
      <c r="H11" s="5">
        <v>758686.62000000011</v>
      </c>
      <c r="I11" s="5">
        <v>1254078.93</v>
      </c>
      <c r="J11" s="5">
        <v>426892.95</v>
      </c>
      <c r="K11" s="5"/>
      <c r="L11" s="5"/>
      <c r="M11" s="5">
        <v>95739.97</v>
      </c>
      <c r="N11" s="5">
        <v>441980.06</v>
      </c>
      <c r="O11" s="5">
        <v>913476.21</v>
      </c>
      <c r="P11" s="50">
        <v>1173662.27</v>
      </c>
      <c r="Q11" s="5">
        <v>968807.72999999986</v>
      </c>
      <c r="R11" s="5">
        <v>1725563.17</v>
      </c>
      <c r="S11" s="5">
        <v>639152.07999999996</v>
      </c>
      <c r="T11" s="28"/>
      <c r="U11" s="28"/>
      <c r="V11" s="28"/>
      <c r="W11" s="28"/>
      <c r="X11" s="28"/>
      <c r="Y11" s="28"/>
      <c r="Z11" s="28"/>
      <c r="AA11" s="28"/>
    </row>
    <row r="12" spans="2:27" x14ac:dyDescent="0.25">
      <c r="B12" s="20" t="s">
        <v>4</v>
      </c>
      <c r="C12" s="20">
        <v>200000000</v>
      </c>
      <c r="D12" s="5">
        <v>-44009</v>
      </c>
      <c r="E12" s="5">
        <v>-85960</v>
      </c>
      <c r="F12" s="5">
        <v>138077</v>
      </c>
      <c r="G12" s="5">
        <v>98938.19</v>
      </c>
      <c r="H12" s="5">
        <v>4972687.2699999996</v>
      </c>
      <c r="I12" s="5">
        <v>499418</v>
      </c>
      <c r="J12" s="5">
        <v>101362</v>
      </c>
      <c r="K12" s="5">
        <v>392728.45999999996</v>
      </c>
      <c r="L12" s="5">
        <v>237075.44</v>
      </c>
      <c r="M12" s="5">
        <v>268090</v>
      </c>
      <c r="N12" s="5">
        <v>60384</v>
      </c>
      <c r="O12" s="5">
        <v>77250</v>
      </c>
      <c r="P12" s="50">
        <v>152819</v>
      </c>
      <c r="Q12" s="5">
        <v>374199.43</v>
      </c>
      <c r="R12" s="5"/>
      <c r="S12" s="5">
        <v>487931</v>
      </c>
      <c r="T12" s="28"/>
      <c r="U12" s="28"/>
      <c r="V12" s="28"/>
      <c r="W12" s="28"/>
      <c r="X12" s="28"/>
      <c r="Y12" s="28"/>
      <c r="Z12" s="28"/>
      <c r="AA12" s="28"/>
    </row>
    <row r="13" spans="2:27" x14ac:dyDescent="0.25">
      <c r="B13" s="20" t="s">
        <v>14</v>
      </c>
      <c r="C13" s="20">
        <v>1</v>
      </c>
      <c r="D13" s="5">
        <v>28049311.799999997</v>
      </c>
      <c r="E13" s="5">
        <v>19825619.300000001</v>
      </c>
      <c r="F13" s="5">
        <v>29812587.239999998</v>
      </c>
      <c r="G13" s="5">
        <v>37010821.799999997</v>
      </c>
      <c r="H13" s="5">
        <v>31917520.59</v>
      </c>
      <c r="I13" s="5">
        <v>25999091.850000001</v>
      </c>
      <c r="J13" s="5">
        <v>28868241.419999998</v>
      </c>
      <c r="K13" s="5">
        <v>27499667.98</v>
      </c>
      <c r="L13" s="5">
        <v>23235721.82</v>
      </c>
      <c r="M13" s="5">
        <v>32211276.779999997</v>
      </c>
      <c r="N13" s="5">
        <v>31483613.939999998</v>
      </c>
      <c r="O13" s="5">
        <v>24652435.209999997</v>
      </c>
      <c r="P13" s="50">
        <v>31298238.589999992</v>
      </c>
      <c r="Q13" s="5">
        <v>26816485.73</v>
      </c>
      <c r="R13" s="5">
        <v>33710706.379999995</v>
      </c>
      <c r="S13" s="5">
        <v>30074696.020000003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25">
      <c r="B14" s="20" t="s">
        <v>52</v>
      </c>
      <c r="C14" s="20">
        <v>1</v>
      </c>
      <c r="D14" s="5">
        <v>4893633.7</v>
      </c>
      <c r="E14" s="5">
        <v>5434125.9299999997</v>
      </c>
      <c r="F14" s="5">
        <v>5379593.8900000006</v>
      </c>
      <c r="G14" s="5">
        <v>4318263.8</v>
      </c>
      <c r="H14" s="5">
        <v>4418795.08</v>
      </c>
      <c r="I14" s="5">
        <v>3781312.6600000006</v>
      </c>
      <c r="J14" s="5">
        <v>1796853.29</v>
      </c>
      <c r="K14" s="5">
        <v>2678975.8199999998</v>
      </c>
      <c r="L14" s="5">
        <v>2859195.8400000003</v>
      </c>
      <c r="M14" s="5">
        <v>2835524.3899999997</v>
      </c>
      <c r="N14" s="5">
        <v>3378486.81</v>
      </c>
      <c r="O14" s="5">
        <v>7654918.5600000005</v>
      </c>
      <c r="P14" s="50">
        <v>1396200.93</v>
      </c>
      <c r="Q14" s="5">
        <v>2679543.5299999998</v>
      </c>
      <c r="R14" s="5">
        <v>3811656.4100000006</v>
      </c>
      <c r="S14" s="5">
        <v>1136909.55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25">
      <c r="B15" s="20" t="s">
        <v>22</v>
      </c>
      <c r="C15" s="20"/>
      <c r="D15" s="5"/>
      <c r="E15" s="5"/>
      <c r="F15" s="5"/>
      <c r="G15" s="5">
        <v>115000</v>
      </c>
      <c r="H15" s="5"/>
      <c r="I15" s="5">
        <v>230000</v>
      </c>
      <c r="J15" s="5">
        <v>70000</v>
      </c>
      <c r="K15" s="5"/>
      <c r="L15" s="5"/>
      <c r="M15" s="5"/>
      <c r="N15" s="5"/>
      <c r="O15" s="5"/>
      <c r="P15" s="50"/>
      <c r="Q15" s="5"/>
      <c r="R15" s="5">
        <v>700000</v>
      </c>
      <c r="S15" s="28"/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20" t="s">
        <v>49</v>
      </c>
      <c r="C16" s="20"/>
      <c r="D16" s="5"/>
      <c r="E16" s="5">
        <v>13764052</v>
      </c>
      <c r="F16" s="5">
        <v>36861235.590000004</v>
      </c>
      <c r="G16" s="5">
        <v>34714859</v>
      </c>
      <c r="H16" s="5">
        <v>37509576.229999997</v>
      </c>
      <c r="I16" s="5">
        <v>55315063.43</v>
      </c>
      <c r="J16" s="5">
        <v>49570644.989999995</v>
      </c>
      <c r="K16" s="5">
        <v>58599794.660000004</v>
      </c>
      <c r="L16" s="5">
        <v>56562317.710000001</v>
      </c>
      <c r="M16" s="5">
        <v>73968736.710000008</v>
      </c>
      <c r="N16" s="5">
        <v>92515854.280000001</v>
      </c>
      <c r="O16" s="5">
        <v>102748783.22999999</v>
      </c>
      <c r="P16" s="50">
        <v>130185681.94000001</v>
      </c>
      <c r="Q16" s="5">
        <v>121022274.88999999</v>
      </c>
      <c r="R16" s="5">
        <v>156698428.41000003</v>
      </c>
      <c r="S16" s="5">
        <v>179198681.90000004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20" t="s">
        <v>51</v>
      </c>
      <c r="C17" s="20">
        <v>1</v>
      </c>
      <c r="D17" s="5">
        <v>9631319</v>
      </c>
      <c r="E17" s="5">
        <v>6060583</v>
      </c>
      <c r="F17" s="5">
        <v>3963873</v>
      </c>
      <c r="G17" s="5">
        <v>4129965</v>
      </c>
      <c r="H17" s="5">
        <v>25480698</v>
      </c>
      <c r="I17" s="5">
        <v>19435392</v>
      </c>
      <c r="J17" s="5">
        <v>14477604.550000001</v>
      </c>
      <c r="K17" s="5">
        <v>17192539.280000001</v>
      </c>
      <c r="L17" s="5">
        <v>12202931.57</v>
      </c>
      <c r="M17" s="5">
        <v>8531569.129999999</v>
      </c>
      <c r="N17" s="5">
        <v>36416877.470000006</v>
      </c>
      <c r="O17" s="5">
        <v>9257306.2899999991</v>
      </c>
      <c r="P17" s="50">
        <v>10923109.25</v>
      </c>
      <c r="Q17" s="5">
        <v>11851197.24</v>
      </c>
      <c r="R17" s="5">
        <v>21885685.539999999</v>
      </c>
      <c r="S17" s="5">
        <v>31921058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25">
      <c r="B18" s="20" t="s">
        <v>2</v>
      </c>
      <c r="C18" s="20">
        <v>1</v>
      </c>
      <c r="D18" s="5">
        <v>1061900</v>
      </c>
      <c r="E18" s="5">
        <v>1557398</v>
      </c>
      <c r="F18" s="5">
        <v>445000</v>
      </c>
      <c r="G18" s="5">
        <v>670929</v>
      </c>
      <c r="H18" s="5">
        <v>2071800</v>
      </c>
      <c r="I18" s="5">
        <v>806288</v>
      </c>
      <c r="J18" s="5">
        <v>551000</v>
      </c>
      <c r="K18" s="5">
        <v>850000</v>
      </c>
      <c r="L18" s="5">
        <v>1175000</v>
      </c>
      <c r="M18" s="5">
        <v>920700</v>
      </c>
      <c r="N18" s="5">
        <v>1666461.64</v>
      </c>
      <c r="O18" s="5">
        <v>927233.07000000007</v>
      </c>
      <c r="P18" s="50">
        <v>1245188.32</v>
      </c>
      <c r="Q18" s="5">
        <v>839200</v>
      </c>
      <c r="R18" s="5">
        <v>1236277</v>
      </c>
      <c r="S18" s="5">
        <v>907710</v>
      </c>
      <c r="T18" s="28"/>
      <c r="U18" s="28"/>
      <c r="V18" s="28"/>
      <c r="W18" s="28"/>
      <c r="X18" s="28"/>
      <c r="Y18" s="28"/>
      <c r="Z18" s="28"/>
      <c r="AA18" s="28"/>
    </row>
    <row r="19" spans="2:27" x14ac:dyDescent="0.25">
      <c r="B19" s="20" t="s">
        <v>11</v>
      </c>
      <c r="C19" s="20">
        <v>200000000</v>
      </c>
      <c r="D19" s="5">
        <v>2753548</v>
      </c>
      <c r="E19" s="5">
        <v>6739256</v>
      </c>
      <c r="F19" s="5">
        <v>6530161</v>
      </c>
      <c r="G19" s="5">
        <v>4449714</v>
      </c>
      <c r="H19" s="5">
        <v>8628683</v>
      </c>
      <c r="I19" s="5">
        <v>4163659</v>
      </c>
      <c r="J19" s="5">
        <v>4918825</v>
      </c>
      <c r="K19" s="5">
        <v>2515719</v>
      </c>
      <c r="L19" s="5">
        <v>4383464.5999999996</v>
      </c>
      <c r="M19" s="5">
        <v>5458011.1500000004</v>
      </c>
      <c r="N19" s="5">
        <v>9527330.5299999993</v>
      </c>
      <c r="O19" s="5">
        <v>9927942.7500000019</v>
      </c>
      <c r="P19" s="50">
        <v>8502964.2599999998</v>
      </c>
      <c r="Q19" s="5">
        <v>3365778.92</v>
      </c>
      <c r="R19" s="5">
        <v>6399730.2999999998</v>
      </c>
      <c r="S19" s="5">
        <v>6251661.5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25">
      <c r="B20" s="20" t="s">
        <v>0</v>
      </c>
      <c r="C20" s="20">
        <v>1</v>
      </c>
      <c r="D20" s="5">
        <v>320000</v>
      </c>
      <c r="E20" s="5">
        <v>480000</v>
      </c>
      <c r="F20" s="5">
        <v>40000</v>
      </c>
      <c r="G20" s="5">
        <v>21600</v>
      </c>
      <c r="H20" s="5"/>
      <c r="I20" s="5"/>
      <c r="J20" s="5">
        <v>487894.25</v>
      </c>
      <c r="K20" s="5">
        <v>80000</v>
      </c>
      <c r="L20" s="5"/>
      <c r="M20" s="5"/>
      <c r="N20" s="5">
        <v>401600</v>
      </c>
      <c r="O20" s="5"/>
      <c r="P20" s="50"/>
      <c r="Q20" s="5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25">
      <c r="B21" s="20" t="s">
        <v>10</v>
      </c>
      <c r="C21" s="20">
        <v>1</v>
      </c>
      <c r="D21" s="5">
        <v>85562348</v>
      </c>
      <c r="E21" s="5">
        <v>74833696</v>
      </c>
      <c r="F21" s="5">
        <v>65786357</v>
      </c>
      <c r="G21" s="5">
        <v>69054997.25</v>
      </c>
      <c r="H21" s="5">
        <v>70174233.530000001</v>
      </c>
      <c r="I21" s="5">
        <v>78351073.399999991</v>
      </c>
      <c r="J21" s="5">
        <v>79854203.25</v>
      </c>
      <c r="K21" s="5">
        <v>88620988.170000017</v>
      </c>
      <c r="L21" s="5">
        <v>93674762.680000007</v>
      </c>
      <c r="M21" s="5">
        <v>74641622.280000001</v>
      </c>
      <c r="N21" s="5">
        <v>96989260</v>
      </c>
      <c r="O21" s="5">
        <v>104153436.53</v>
      </c>
      <c r="P21" s="50">
        <v>115147880</v>
      </c>
      <c r="Q21" s="5">
        <v>119374277</v>
      </c>
      <c r="R21" s="5">
        <v>126198167</v>
      </c>
      <c r="S21" s="5">
        <v>120601886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25">
      <c r="B22" s="20" t="s">
        <v>50</v>
      </c>
      <c r="C22" s="20">
        <v>1</v>
      </c>
      <c r="D22" s="5">
        <v>91169</v>
      </c>
      <c r="E22" s="5">
        <v>306431</v>
      </c>
      <c r="F22" s="5">
        <v>1062499</v>
      </c>
      <c r="G22" s="5">
        <v>6100000</v>
      </c>
      <c r="H22" s="5">
        <v>5370000</v>
      </c>
      <c r="I22" s="5">
        <v>345000</v>
      </c>
      <c r="J22" s="5">
        <v>808000</v>
      </c>
      <c r="K22" s="5">
        <v>484101</v>
      </c>
      <c r="L22" s="5">
        <v>280699</v>
      </c>
      <c r="M22" s="5"/>
      <c r="N22" s="5"/>
      <c r="O22" s="5">
        <v>349907.65</v>
      </c>
      <c r="P22" s="50">
        <v>332697.34999999998</v>
      </c>
      <c r="Q22" s="5">
        <v>442595</v>
      </c>
      <c r="R22" s="5">
        <v>434250</v>
      </c>
      <c r="S22" s="5">
        <v>694750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25">
      <c r="B23" s="20" t="s">
        <v>8</v>
      </c>
      <c r="C23" s="20">
        <v>200000000</v>
      </c>
      <c r="D23" s="5">
        <v>4462958.82</v>
      </c>
      <c r="E23" s="5">
        <v>3945644.6</v>
      </c>
      <c r="F23" s="5">
        <v>5820153</v>
      </c>
      <c r="G23" s="5">
        <v>4056773</v>
      </c>
      <c r="H23" s="5">
        <v>4500287.16</v>
      </c>
      <c r="I23" s="5">
        <v>4639722.1500000004</v>
      </c>
      <c r="J23" s="5">
        <v>10711542</v>
      </c>
      <c r="K23" s="5">
        <v>10027687</v>
      </c>
      <c r="L23" s="5">
        <v>9718695</v>
      </c>
      <c r="M23" s="5">
        <v>10049383</v>
      </c>
      <c r="N23" s="5">
        <v>10253409</v>
      </c>
      <c r="O23" s="5">
        <v>11082095</v>
      </c>
      <c r="P23" s="50">
        <v>9648929</v>
      </c>
      <c r="Q23" s="5">
        <v>9647628</v>
      </c>
      <c r="R23" s="5">
        <v>10512100</v>
      </c>
      <c r="S23" s="5">
        <v>11098463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25">
      <c r="B24" s="20" t="s">
        <v>12</v>
      </c>
      <c r="C24" s="20">
        <v>1</v>
      </c>
      <c r="D24" s="5">
        <v>477006.43</v>
      </c>
      <c r="E24" s="5">
        <v>2398889</v>
      </c>
      <c r="F24" s="5">
        <v>1061079.75</v>
      </c>
      <c r="G24" s="5">
        <v>1110930.1099999999</v>
      </c>
      <c r="H24" s="5">
        <v>2755225</v>
      </c>
      <c r="I24" s="5">
        <v>3113587</v>
      </c>
      <c r="J24" s="5">
        <v>1107111</v>
      </c>
      <c r="K24" s="5">
        <v>745665</v>
      </c>
      <c r="L24" s="5">
        <v>752616.61</v>
      </c>
      <c r="M24" s="5">
        <v>1462674.5</v>
      </c>
      <c r="N24" s="5">
        <v>933848.36</v>
      </c>
      <c r="O24" s="5">
        <v>1536575.52</v>
      </c>
      <c r="P24" s="50">
        <v>3063193.71</v>
      </c>
      <c r="Q24" s="5">
        <v>2587450</v>
      </c>
      <c r="R24" s="5">
        <v>3113011</v>
      </c>
      <c r="S24" s="5">
        <v>3254836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25">
      <c r="B25" s="4" t="s">
        <v>55</v>
      </c>
      <c r="C25" s="20"/>
      <c r="D25" s="5"/>
      <c r="E25" s="5"/>
      <c r="F25" s="5"/>
      <c r="G25" s="5"/>
      <c r="H25" s="5"/>
      <c r="I25" s="5">
        <v>720000</v>
      </c>
      <c r="J25" s="5">
        <v>519000</v>
      </c>
      <c r="K25" s="5"/>
      <c r="L25" s="5">
        <v>574997</v>
      </c>
      <c r="M25" s="5">
        <v>19753</v>
      </c>
      <c r="N25" s="5">
        <v>203320.8</v>
      </c>
      <c r="O25" s="5">
        <v>1150</v>
      </c>
      <c r="P25" s="50"/>
      <c r="Q25" s="5"/>
      <c r="R25" s="5">
        <v>281184</v>
      </c>
      <c r="S25" s="5">
        <v>80806</v>
      </c>
      <c r="T25" s="28"/>
      <c r="U25" s="28"/>
      <c r="V25" s="28"/>
      <c r="W25" s="28"/>
      <c r="X25" s="28"/>
      <c r="Y25" s="28"/>
      <c r="Z25" s="28"/>
      <c r="AA25" s="28"/>
    </row>
    <row r="26" spans="2:27" x14ac:dyDescent="0.25">
      <c r="B26" s="20" t="s">
        <v>17</v>
      </c>
      <c r="C26" s="20">
        <v>200000000</v>
      </c>
      <c r="D26" s="5">
        <v>-28200</v>
      </c>
      <c r="E26" s="5">
        <v>39492</v>
      </c>
      <c r="F26" s="5">
        <v>32795</v>
      </c>
      <c r="G26" s="5">
        <v>155500</v>
      </c>
      <c r="H26" s="5">
        <v>478000</v>
      </c>
      <c r="I26" s="5"/>
      <c r="J26" s="5">
        <v>6025</v>
      </c>
      <c r="K26" s="5"/>
      <c r="L26" s="5"/>
      <c r="M26" s="5"/>
      <c r="N26" s="5"/>
      <c r="O26" s="5"/>
      <c r="P26" s="50"/>
      <c r="Q26" s="5"/>
      <c r="R26" s="5">
        <v>14000</v>
      </c>
      <c r="S26" s="5"/>
      <c r="T26" s="28"/>
      <c r="U26" s="28"/>
      <c r="V26" s="28"/>
      <c r="W26" s="28"/>
      <c r="X26" s="28"/>
      <c r="Y26" s="28"/>
      <c r="Z26" s="28"/>
      <c r="AA26" s="28"/>
    </row>
    <row r="27" spans="2:27" x14ac:dyDescent="0.25">
      <c r="B27" s="20" t="s">
        <v>9</v>
      </c>
      <c r="C27" s="20"/>
      <c r="D27" s="5"/>
      <c r="E27" s="5"/>
      <c r="F27" s="5"/>
      <c r="G27" s="5"/>
      <c r="H27" s="5"/>
      <c r="I27" s="5">
        <v>47518.45</v>
      </c>
      <c r="J27" s="5">
        <v>82580</v>
      </c>
      <c r="K27" s="5"/>
      <c r="L27" s="5"/>
      <c r="M27" s="5"/>
      <c r="N27" s="5"/>
      <c r="O27" s="5"/>
      <c r="P27" s="50"/>
      <c r="Q27" s="5"/>
      <c r="R27" s="5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25">
      <c r="B28" s="20" t="s">
        <v>1</v>
      </c>
      <c r="C28" s="20"/>
      <c r="D28" s="5"/>
      <c r="E28" s="5"/>
      <c r="F28" s="5"/>
      <c r="G28" s="5"/>
      <c r="H28" s="5"/>
      <c r="I28" s="5"/>
      <c r="J28" s="5"/>
      <c r="K28" s="5"/>
      <c r="L28" s="5"/>
      <c r="M28" s="5">
        <v>18000</v>
      </c>
      <c r="N28" s="5"/>
      <c r="O28" s="5"/>
      <c r="P28" s="50"/>
      <c r="Q28" s="5"/>
      <c r="R28" s="5"/>
      <c r="S28" s="28"/>
      <c r="T28" s="28"/>
      <c r="U28" s="28"/>
      <c r="V28" s="28"/>
      <c r="W28" s="28"/>
      <c r="X28" s="28"/>
      <c r="Y28" s="28"/>
      <c r="Z28" s="28"/>
      <c r="AA28" s="28"/>
    </row>
    <row r="29" spans="2:27" x14ac:dyDescent="0.25">
      <c r="B29" s="20" t="s">
        <v>3</v>
      </c>
      <c r="C29" s="20">
        <v>200000000</v>
      </c>
      <c r="D29" s="5">
        <v>8000</v>
      </c>
      <c r="E29" s="5"/>
      <c r="F29" s="5"/>
      <c r="G29" s="5"/>
      <c r="H29" s="5">
        <v>44733.55</v>
      </c>
      <c r="I29" s="5">
        <v>49205.41</v>
      </c>
      <c r="J29" s="5"/>
      <c r="K29" s="5"/>
      <c r="L29" s="5">
        <v>51856</v>
      </c>
      <c r="M29" s="5">
        <v>5000</v>
      </c>
      <c r="N29" s="5"/>
      <c r="O29" s="5">
        <v>-31963</v>
      </c>
      <c r="P29" s="50"/>
      <c r="Q29" s="5">
        <v>1960385</v>
      </c>
      <c r="R29" s="5">
        <v>274613</v>
      </c>
      <c r="S29" s="28"/>
      <c r="T29" s="28"/>
      <c r="U29" s="28"/>
      <c r="V29" s="28"/>
      <c r="W29" s="28"/>
      <c r="X29" s="28"/>
      <c r="Y29" s="28"/>
      <c r="Z29" s="28"/>
      <c r="AA29" s="28"/>
    </row>
    <row r="30" spans="2:27" x14ac:dyDescent="0.25">
      <c r="B30" s="20" t="s">
        <v>5</v>
      </c>
      <c r="C30" s="20"/>
      <c r="D30" s="5"/>
      <c r="E30" s="5"/>
      <c r="F30" s="5">
        <v>75776</v>
      </c>
      <c r="G30" s="5"/>
      <c r="H30" s="5">
        <v>9715</v>
      </c>
      <c r="I30" s="5"/>
      <c r="J30" s="5"/>
      <c r="K30" s="5"/>
      <c r="L30" s="5"/>
      <c r="M30" s="5">
        <v>13500</v>
      </c>
      <c r="N30" s="5"/>
      <c r="O30" s="5"/>
      <c r="P30" s="50"/>
      <c r="Q30" s="5"/>
      <c r="R30" s="5"/>
      <c r="S30" s="5"/>
      <c r="T30" s="28"/>
      <c r="U30" s="28"/>
      <c r="V30" s="28"/>
      <c r="W30" s="28"/>
      <c r="X30" s="28"/>
      <c r="Y30" s="28"/>
      <c r="Z30" s="28"/>
      <c r="AA30" s="28"/>
    </row>
    <row r="31" spans="2:27" x14ac:dyDescent="0.25">
      <c r="B31" s="20" t="s">
        <v>16</v>
      </c>
      <c r="C31" s="20"/>
      <c r="D31" s="5"/>
      <c r="E31" s="5"/>
      <c r="F31" s="5"/>
      <c r="G31" s="5">
        <v>597275</v>
      </c>
      <c r="H31" s="5">
        <v>-597275</v>
      </c>
      <c r="I31" s="5"/>
      <c r="J31" s="5">
        <v>4524855</v>
      </c>
      <c r="K31" s="5">
        <v>3538476</v>
      </c>
      <c r="L31" s="5">
        <v>3175453</v>
      </c>
      <c r="M31" s="5">
        <v>3961739</v>
      </c>
      <c r="N31" s="5">
        <v>4469100</v>
      </c>
      <c r="O31" s="5">
        <v>1805480</v>
      </c>
      <c r="P31" s="50">
        <v>531447</v>
      </c>
      <c r="Q31" s="5">
        <v>267633</v>
      </c>
      <c r="R31" s="5">
        <v>452106</v>
      </c>
      <c r="S31" s="5">
        <v>483724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25">
      <c r="B32" s="20" t="s">
        <v>39</v>
      </c>
      <c r="C32" s="20">
        <v>1</v>
      </c>
      <c r="D32" s="5">
        <v>719913</v>
      </c>
      <c r="E32" s="5">
        <v>1359475</v>
      </c>
      <c r="F32" s="5">
        <v>1259026</v>
      </c>
      <c r="G32" s="5">
        <v>1087864</v>
      </c>
      <c r="H32" s="5">
        <v>1599792</v>
      </c>
      <c r="I32" s="5">
        <v>1282422</v>
      </c>
      <c r="J32" s="5">
        <v>1029417</v>
      </c>
      <c r="K32" s="5">
        <v>717348</v>
      </c>
      <c r="L32" s="5">
        <v>871050</v>
      </c>
      <c r="M32" s="5">
        <v>1812985.91</v>
      </c>
      <c r="N32" s="5">
        <v>766446.06</v>
      </c>
      <c r="O32" s="5">
        <v>1446768.54</v>
      </c>
      <c r="P32" s="50">
        <v>1737604.93</v>
      </c>
      <c r="Q32" s="5">
        <v>1846404.21</v>
      </c>
      <c r="R32" s="5">
        <v>2411784.52</v>
      </c>
      <c r="S32" s="5">
        <v>3753225.94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25">
      <c r="B33" s="20" t="s">
        <v>40</v>
      </c>
      <c r="C33" s="20">
        <v>200000000</v>
      </c>
      <c r="D33" s="5">
        <v>1477934.66</v>
      </c>
      <c r="E33" s="5">
        <v>1946735.99</v>
      </c>
      <c r="F33" s="5">
        <v>1992819.89</v>
      </c>
      <c r="G33" s="5">
        <v>1651248.69</v>
      </c>
      <c r="H33" s="5">
        <v>3953351.5300000003</v>
      </c>
      <c r="I33" s="5">
        <v>4093693.52</v>
      </c>
      <c r="J33" s="5">
        <v>2229732.9499999997</v>
      </c>
      <c r="K33" s="5">
        <v>2899777.45</v>
      </c>
      <c r="L33" s="5">
        <v>5863617.6700000009</v>
      </c>
      <c r="M33" s="5">
        <v>5802853.2799999993</v>
      </c>
      <c r="N33" s="5">
        <v>5898003.1599999992</v>
      </c>
      <c r="O33" s="5">
        <v>2300968.7100000004</v>
      </c>
      <c r="P33" s="50">
        <v>9115672.2200000007</v>
      </c>
      <c r="Q33" s="5">
        <v>1307587.3699999999</v>
      </c>
      <c r="R33" s="5">
        <v>5227202.38</v>
      </c>
      <c r="S33" s="5">
        <v>2519715.85</v>
      </c>
      <c r="T33" s="28"/>
      <c r="U33" s="28"/>
      <c r="V33" s="28"/>
      <c r="W33" s="28"/>
      <c r="X33" s="28"/>
      <c r="Y33" s="28"/>
      <c r="Z33" s="28"/>
      <c r="AA33" s="28"/>
    </row>
    <row r="34" spans="2:27" x14ac:dyDescent="0.25">
      <c r="B34" s="20" t="s">
        <v>41</v>
      </c>
      <c r="C34" s="20">
        <v>200000000</v>
      </c>
      <c r="D34" s="5">
        <v>18833287.5</v>
      </c>
      <c r="E34" s="5">
        <v>17675931</v>
      </c>
      <c r="F34" s="5">
        <v>16502677</v>
      </c>
      <c r="G34" s="5">
        <v>12616954</v>
      </c>
      <c r="H34" s="5">
        <v>17068451</v>
      </c>
      <c r="I34" s="5">
        <v>12036332</v>
      </c>
      <c r="J34" s="5">
        <v>13533860</v>
      </c>
      <c r="K34" s="5">
        <v>9913348</v>
      </c>
      <c r="L34" s="5">
        <v>16582091</v>
      </c>
      <c r="M34" s="5">
        <v>14816883.25</v>
      </c>
      <c r="N34" s="5">
        <v>19688818.77</v>
      </c>
      <c r="O34" s="5">
        <v>21610685.5</v>
      </c>
      <c r="P34" s="50">
        <v>30527008.300000001</v>
      </c>
      <c r="Q34" s="5">
        <v>19701052</v>
      </c>
      <c r="R34" s="5">
        <v>15789421</v>
      </c>
      <c r="S34" s="5">
        <v>21316722.030000001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25">
      <c r="B35" s="20" t="s">
        <v>18</v>
      </c>
      <c r="C35" s="20">
        <v>200000000</v>
      </c>
      <c r="D35" s="5">
        <v>1026133</v>
      </c>
      <c r="E35" s="5">
        <v>161662</v>
      </c>
      <c r="F35" s="5">
        <v>477500</v>
      </c>
      <c r="G35" s="5">
        <v>81602.990000000005</v>
      </c>
      <c r="H35" s="5">
        <v>545756.25</v>
      </c>
      <c r="I35" s="5">
        <v>130698.32</v>
      </c>
      <c r="J35" s="5">
        <v>172462.5</v>
      </c>
      <c r="K35" s="5">
        <v>412081.9</v>
      </c>
      <c r="L35" s="5">
        <v>2648092.5299999998</v>
      </c>
      <c r="M35" s="5">
        <v>223034.08000000002</v>
      </c>
      <c r="N35" s="5">
        <v>660307.06000000006</v>
      </c>
      <c r="O35" s="5">
        <v>294880</v>
      </c>
      <c r="P35" s="50">
        <v>1984441.83</v>
      </c>
      <c r="Q35" s="5">
        <v>1185693.79</v>
      </c>
      <c r="R35" s="5">
        <v>1143613</v>
      </c>
      <c r="S35" s="5">
        <v>1468286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25">
      <c r="B36" s="20" t="s">
        <v>20</v>
      </c>
      <c r="C36" s="20">
        <v>200000000</v>
      </c>
      <c r="D36" s="5">
        <v>26407438.959999997</v>
      </c>
      <c r="E36" s="5">
        <v>26614328.229999997</v>
      </c>
      <c r="F36" s="5">
        <v>43021379.609999999</v>
      </c>
      <c r="G36" s="5">
        <v>38397108.329999998</v>
      </c>
      <c r="H36" s="5">
        <v>22923660.329999994</v>
      </c>
      <c r="I36" s="5">
        <v>18809403.899999999</v>
      </c>
      <c r="J36" s="5">
        <v>7729657.080000001</v>
      </c>
      <c r="K36" s="5">
        <v>17223187.5</v>
      </c>
      <c r="L36" s="5">
        <v>18906755.359999999</v>
      </c>
      <c r="M36" s="5">
        <v>18574827.280000001</v>
      </c>
      <c r="N36" s="5">
        <v>13838129.780000001</v>
      </c>
      <c r="O36" s="5">
        <v>18433923.5</v>
      </c>
      <c r="P36" s="50">
        <v>13456290.959999999</v>
      </c>
      <c r="Q36" s="5">
        <v>14017363</v>
      </c>
      <c r="R36" s="5">
        <v>11783946.360000001</v>
      </c>
      <c r="S36" s="5">
        <v>8173299.0500000007</v>
      </c>
      <c r="T36" s="28"/>
      <c r="U36" s="28"/>
      <c r="V36" s="28"/>
      <c r="W36" s="28"/>
      <c r="X36" s="28"/>
      <c r="Y36" s="28"/>
      <c r="Z36" s="28"/>
      <c r="AA36" s="28"/>
    </row>
    <row r="37" spans="2:27" ht="6.95" customHeight="1" x14ac:dyDescent="0.25">
      <c r="B37" s="67"/>
      <c r="C37" s="6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7"/>
      <c r="Q37" s="25"/>
      <c r="R37" s="25"/>
      <c r="S37" s="25"/>
    </row>
    <row r="38" spans="2:27" x14ac:dyDescent="0.25">
      <c r="B38" s="17" t="s">
        <v>23</v>
      </c>
      <c r="C38" s="71">
        <v>1</v>
      </c>
      <c r="D38" s="59">
        <f t="shared" ref="D38:AA38" si="0">SUM(D7:D36)</f>
        <v>185884390.87</v>
      </c>
      <c r="E38" s="59">
        <f t="shared" si="0"/>
        <v>183651929.04999998</v>
      </c>
      <c r="F38" s="59">
        <f t="shared" si="0"/>
        <v>220459512.05000001</v>
      </c>
      <c r="G38" s="59">
        <f t="shared" si="0"/>
        <v>221848415.41000003</v>
      </c>
      <c r="H38" s="59">
        <f t="shared" si="0"/>
        <v>248358662.91999999</v>
      </c>
      <c r="I38" s="59">
        <f t="shared" si="0"/>
        <v>237829245.84999999</v>
      </c>
      <c r="J38" s="59">
        <f t="shared" si="0"/>
        <v>225181148.06999999</v>
      </c>
      <c r="K38" s="59">
        <f t="shared" si="0"/>
        <v>245264908.80000001</v>
      </c>
      <c r="L38" s="59">
        <f t="shared" si="0"/>
        <v>253756392.82999998</v>
      </c>
      <c r="M38" s="59">
        <f t="shared" si="0"/>
        <v>255714333.71000001</v>
      </c>
      <c r="N38" s="59">
        <f t="shared" si="0"/>
        <v>329994572.08000004</v>
      </c>
      <c r="O38" s="59">
        <f t="shared" si="0"/>
        <v>321394679.56999993</v>
      </c>
      <c r="P38" s="60">
        <f t="shared" si="0"/>
        <v>372149569.59999996</v>
      </c>
      <c r="Q38" s="60">
        <f t="shared" si="0"/>
        <v>341003044.84000003</v>
      </c>
      <c r="R38" s="60">
        <f t="shared" si="0"/>
        <v>406268302.75999999</v>
      </c>
      <c r="S38" s="60">
        <f t="shared" si="0"/>
        <v>424614898.92000014</v>
      </c>
      <c r="T38" s="68">
        <f t="shared" si="0"/>
        <v>0</v>
      </c>
      <c r="U38" s="68">
        <f t="shared" si="0"/>
        <v>0</v>
      </c>
      <c r="V38" s="68">
        <f t="shared" si="0"/>
        <v>0</v>
      </c>
      <c r="W38" s="68">
        <f t="shared" si="0"/>
        <v>0</v>
      </c>
      <c r="X38" s="68">
        <f t="shared" si="0"/>
        <v>0</v>
      </c>
      <c r="Y38" s="68">
        <f t="shared" si="0"/>
        <v>0</v>
      </c>
      <c r="Z38" s="68">
        <f t="shared" si="0"/>
        <v>0</v>
      </c>
      <c r="AA38" s="68">
        <f t="shared" si="0"/>
        <v>0</v>
      </c>
    </row>
    <row r="39" spans="2:27" x14ac:dyDescent="0.25">
      <c r="B39" s="16" t="s">
        <v>38</v>
      </c>
      <c r="C39" s="67">
        <v>200000000</v>
      </c>
      <c r="D39" s="61">
        <f>(SUMIF($B7:$B36,"EU ramprogram ERC",D7:D36))+(SUMIF($B7:$B36,"EU ramprogram övrigt",D7:D36))+(SUMIF($B7:$B36,"EU övrigt",D7:D36))+(SUMIF($B7:$B36,"Företag i utlandet",D7:D36))+(SUMIF($B7:$B36,"Övr org utan vinstsyfte i utlandet",D7:D36))</f>
        <v>6412818.3600000003</v>
      </c>
      <c r="E39" s="61">
        <f t="shared" ref="E39:AA39" si="1">(SUMIF($B7:$B36,"EU ramprogram ERC",E7:E36))+(SUMIF($B7:$B36,"EU ramprogram övrigt",E7:E36))+(SUMIF($B7:$B36,"EU övrigt",E7:E36))+(SUMIF($B7:$B36,"Företag i utlandet",E7:E36))+(SUMIF($B7:$B36,"Övr org utan vinstsyfte i utlandet",E7:E36))</f>
        <v>7975431.9199999999</v>
      </c>
      <c r="F39" s="61">
        <f t="shared" si="1"/>
        <v>7415909.7800000003</v>
      </c>
      <c r="G39" s="61">
        <f t="shared" si="1"/>
        <v>7193209.8200000003</v>
      </c>
      <c r="H39" s="61">
        <f t="shared" si="1"/>
        <v>12609103.010000002</v>
      </c>
      <c r="I39" s="61">
        <f t="shared" si="1"/>
        <v>11319349.939999999</v>
      </c>
      <c r="J39" s="61">
        <f t="shared" si="1"/>
        <v>6102363.0299999993</v>
      </c>
      <c r="K39" s="61">
        <f t="shared" si="1"/>
        <v>6451576.8499999996</v>
      </c>
      <c r="L39" s="61">
        <f t="shared" si="1"/>
        <v>8722813.5100000016</v>
      </c>
      <c r="M39" s="61">
        <f t="shared" si="1"/>
        <v>8736547.6399999987</v>
      </c>
      <c r="N39" s="61">
        <f t="shared" si="1"/>
        <v>9908508.3899999987</v>
      </c>
      <c r="O39" s="61">
        <f t="shared" si="1"/>
        <v>11809153.520000001</v>
      </c>
      <c r="P39" s="61">
        <f t="shared" si="1"/>
        <v>12445535.420000002</v>
      </c>
      <c r="Q39" s="61">
        <f t="shared" si="1"/>
        <v>5381568.6299999999</v>
      </c>
      <c r="R39" s="61">
        <f t="shared" si="1"/>
        <v>10764421.960000001</v>
      </c>
      <c r="S39" s="61">
        <f t="shared" si="1"/>
        <v>4295777.4800000004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</row>
    <row r="40" spans="2:27" x14ac:dyDescent="0.25">
      <c r="B40" s="16" t="s">
        <v>30</v>
      </c>
      <c r="C40" s="67">
        <v>200000000</v>
      </c>
      <c r="D40" s="62">
        <f t="shared" ref="D40:AA40" si="2">D39/D38</f>
        <v>3.4498961047702309E-2</v>
      </c>
      <c r="E40" s="62">
        <f t="shared" si="2"/>
        <v>4.3426888904764274E-2</v>
      </c>
      <c r="F40" s="62">
        <f t="shared" si="2"/>
        <v>3.3638420547343312E-2</v>
      </c>
      <c r="G40" s="62">
        <f t="shared" si="2"/>
        <v>3.2423985570084718E-2</v>
      </c>
      <c r="H40" s="62">
        <f t="shared" si="2"/>
        <v>5.0769733021398901E-2</v>
      </c>
      <c r="I40" s="62">
        <f t="shared" si="2"/>
        <v>4.7594440707006934E-2</v>
      </c>
      <c r="J40" s="62">
        <f t="shared" si="2"/>
        <v>2.7099795352775329E-2</v>
      </c>
      <c r="K40" s="62">
        <f t="shared" si="2"/>
        <v>2.6304524693587145E-2</v>
      </c>
      <c r="L40" s="62">
        <f t="shared" si="2"/>
        <v>3.4374753726278379E-2</v>
      </c>
      <c r="M40" s="62">
        <f t="shared" si="2"/>
        <v>3.4165263687986787E-2</v>
      </c>
      <c r="N40" s="62">
        <f t="shared" si="2"/>
        <v>3.0026276879481204E-2</v>
      </c>
      <c r="O40" s="63">
        <f t="shared" si="2"/>
        <v>3.6743463008783138E-2</v>
      </c>
      <c r="P40" s="63">
        <f t="shared" si="2"/>
        <v>3.3442294272641296E-2</v>
      </c>
      <c r="Q40" s="63">
        <f t="shared" si="2"/>
        <v>1.5781585271548097E-2</v>
      </c>
      <c r="R40" s="63">
        <f t="shared" si="2"/>
        <v>2.649584495485242E-2</v>
      </c>
      <c r="S40" s="63">
        <f t="shared" si="2"/>
        <v>1.0116878825793037E-2</v>
      </c>
      <c r="T40" s="70" t="e">
        <f t="shared" si="2"/>
        <v>#DIV/0!</v>
      </c>
      <c r="U40" s="70" t="e">
        <f t="shared" si="2"/>
        <v>#DIV/0!</v>
      </c>
      <c r="V40" s="70" t="e">
        <f t="shared" si="2"/>
        <v>#DIV/0!</v>
      </c>
      <c r="W40" s="70" t="e">
        <f t="shared" si="2"/>
        <v>#DIV/0!</v>
      </c>
      <c r="X40" s="70" t="e">
        <f t="shared" si="2"/>
        <v>#DIV/0!</v>
      </c>
      <c r="Y40" s="70" t="e">
        <f t="shared" si="2"/>
        <v>#DIV/0!</v>
      </c>
      <c r="Z40" s="70" t="e">
        <f t="shared" si="2"/>
        <v>#DIV/0!</v>
      </c>
      <c r="AA40" s="70" t="e">
        <f t="shared" si="2"/>
        <v>#DIV/0!</v>
      </c>
    </row>
    <row r="41" spans="2:27" x14ac:dyDescent="0.25">
      <c r="B41" s="16" t="s">
        <v>37</v>
      </c>
      <c r="C41" s="67">
        <v>200000000</v>
      </c>
      <c r="D41" s="61">
        <v>91297829.489999995</v>
      </c>
      <c r="E41" s="61">
        <v>78340629.460000008</v>
      </c>
      <c r="F41" s="61">
        <v>82712472.460000008</v>
      </c>
      <c r="G41" s="61">
        <v>91897619.049999997</v>
      </c>
      <c r="H41" s="61">
        <v>104664214.06999999</v>
      </c>
      <c r="I41" s="61">
        <v>84634504.599999994</v>
      </c>
      <c r="J41" s="61">
        <v>87456441.400000006</v>
      </c>
      <c r="K41" s="61">
        <v>93081148.039999992</v>
      </c>
      <c r="L41" s="61">
        <v>103534582.96000001</v>
      </c>
      <c r="M41" s="61">
        <v>107270290.43000001</v>
      </c>
      <c r="N41" s="61">
        <v>142078948.12000003</v>
      </c>
      <c r="O41" s="61">
        <v>139894883.44</v>
      </c>
      <c r="P41" s="66">
        <v>167514518.22000003</v>
      </c>
      <c r="Q41" s="61">
        <v>129425453.32000001</v>
      </c>
      <c r="R41" s="61">
        <v>153869047.41000003</v>
      </c>
      <c r="S41" s="61">
        <v>166081751</v>
      </c>
    </row>
    <row r="42" spans="2:27" x14ac:dyDescent="0.25">
      <c r="B42" s="16" t="s">
        <v>66</v>
      </c>
      <c r="C42" s="71">
        <v>1</v>
      </c>
      <c r="D42" s="61">
        <v>94586561.379999995</v>
      </c>
      <c r="E42" s="61">
        <v>105311299.59</v>
      </c>
      <c r="F42" s="61">
        <v>137747039.59</v>
      </c>
      <c r="G42" s="61">
        <v>129950796.36</v>
      </c>
      <c r="H42" s="61">
        <v>143694448.84999999</v>
      </c>
      <c r="I42" s="61">
        <v>153194741.25000003</v>
      </c>
      <c r="J42" s="61">
        <v>137724706.66999999</v>
      </c>
      <c r="K42" s="61">
        <v>152183760.76000002</v>
      </c>
      <c r="L42" s="61">
        <v>150221809.87</v>
      </c>
      <c r="M42" s="61">
        <v>148444043.28</v>
      </c>
      <c r="N42" s="61">
        <v>187915623.96000004</v>
      </c>
      <c r="O42" s="61">
        <v>181499796.12999997</v>
      </c>
      <c r="P42" s="66">
        <v>204635051.38</v>
      </c>
      <c r="Q42" s="61">
        <v>211577591.03999999</v>
      </c>
      <c r="R42" s="61">
        <v>252399255.34999999</v>
      </c>
      <c r="S42" s="61">
        <v>258533147</v>
      </c>
    </row>
    <row r="43" spans="2:27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27" x14ac:dyDescent="0.25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</sheetData>
  <autoFilter ref="B6:AA36" xr:uid="{00000000-0001-0000-0100-000000000000}">
    <sortState xmlns:xlrd2="http://schemas.microsoft.com/office/spreadsheetml/2017/richdata2" ref="B7:AA36">
      <sortCondition ref="B6:B36"/>
    </sortState>
  </autoFilter>
  <mergeCells count="1">
    <mergeCell ref="B2:H2"/>
  </mergeCells>
  <conditionalFormatting sqref="D7:AA42">
    <cfRule type="expression" dxfId="25" priority="1">
      <formula>C7&lt;D7</formula>
    </cfRule>
    <cfRule type="expression" dxfId="24" priority="2">
      <formula>C7&gt;D7</formula>
    </cfRule>
  </conditionalFormatting>
  <pageMargins left="0.70866141732283472" right="0.11811023622047245" top="0.74803149606299213" bottom="0.74803149606299213" header="0.31496062992125984" footer="0.31496062992125984"/>
  <pageSetup paperSize="9" scale="85" orientation="landscape" r:id="rId1"/>
  <ignoredErrors>
    <ignoredError sqref="D38:O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50"/>
  <sheetViews>
    <sheetView showGridLines="0" zoomScaleNormal="100" workbookViewId="0">
      <pane ySplit="6" topLeftCell="A7" activePane="bottomLeft" state="frozen"/>
      <selection pane="bottomLeft" activeCell="B2" sqref="B2:J2"/>
    </sheetView>
  </sheetViews>
  <sheetFormatPr defaultRowHeight="15" x14ac:dyDescent="0.25"/>
  <cols>
    <col min="1" max="1" width="3.28515625" customWidth="1"/>
    <col min="2" max="2" width="27.5703125" customWidth="1"/>
    <col min="3" max="3" width="6.42578125" hidden="1" customWidth="1"/>
    <col min="4" max="18" width="12.5703125" customWidth="1"/>
    <col min="19" max="19" width="12.42578125" customWidth="1"/>
    <col min="20" max="27" width="12.42578125" hidden="1" customWidth="1"/>
  </cols>
  <sheetData>
    <row r="1" spans="2:27" ht="12" customHeight="1" x14ac:dyDescent="0.25"/>
    <row r="2" spans="2:27" ht="18.75" x14ac:dyDescent="0.3">
      <c r="B2" s="103" t="s">
        <v>74</v>
      </c>
      <c r="C2" s="102"/>
      <c r="D2" s="102"/>
      <c r="E2" s="102"/>
      <c r="F2" s="102"/>
      <c r="G2" s="102"/>
      <c r="H2" s="102"/>
      <c r="I2" s="102"/>
      <c r="J2" s="102"/>
      <c r="Q2" s="40"/>
      <c r="R2" s="41"/>
      <c r="S2" s="39"/>
    </row>
    <row r="3" spans="2:27" ht="15" customHeight="1" x14ac:dyDescent="0.25">
      <c r="B3" s="15" t="str">
        <f>Bidrag!B3</f>
        <v>frank.sterner@slu.se</v>
      </c>
      <c r="C3" s="15"/>
      <c r="L3" s="13"/>
    </row>
    <row r="4" spans="2:27" ht="15" customHeight="1" x14ac:dyDescent="0.3">
      <c r="B4" s="1"/>
      <c r="C4" s="1"/>
      <c r="D4" s="8"/>
      <c r="E4" s="101" t="s">
        <v>24</v>
      </c>
      <c r="F4" s="102"/>
      <c r="H4" s="7"/>
      <c r="I4" s="101" t="s">
        <v>25</v>
      </c>
      <c r="J4" s="102"/>
      <c r="M4" s="101"/>
      <c r="N4" s="102"/>
      <c r="P4" s="29"/>
    </row>
    <row r="5" spans="2:27" ht="15" customHeight="1" x14ac:dyDescent="0.3">
      <c r="B5" s="1"/>
      <c r="C5" s="1"/>
      <c r="J5" s="11"/>
      <c r="P5" s="29"/>
    </row>
    <row r="6" spans="2:27" x14ac:dyDescent="0.25">
      <c r="B6" s="19" t="s">
        <v>19</v>
      </c>
      <c r="C6" s="19">
        <v>2009</v>
      </c>
      <c r="D6" s="10">
        <f>Bidrag!D6</f>
        <v>2010</v>
      </c>
      <c r="E6" s="10">
        <f>Bidrag!E6</f>
        <v>2011</v>
      </c>
      <c r="F6" s="10">
        <f>Bidrag!F6</f>
        <v>2012</v>
      </c>
      <c r="G6" s="10">
        <f>Bidrag!G6</f>
        <v>2013</v>
      </c>
      <c r="H6" s="10">
        <f>Bidrag!H6</f>
        <v>2014</v>
      </c>
      <c r="I6" s="10">
        <f>Bidrag!I6</f>
        <v>2015</v>
      </c>
      <c r="J6" s="10">
        <f>Bidrag!J6</f>
        <v>2016</v>
      </c>
      <c r="K6" s="10">
        <f>Bidrag!K6</f>
        <v>2017</v>
      </c>
      <c r="L6" s="10">
        <f>Bidrag!L6</f>
        <v>2018</v>
      </c>
      <c r="M6" s="10">
        <f>Bidrag!M6</f>
        <v>2019</v>
      </c>
      <c r="N6" s="10">
        <f>Bidrag!N6</f>
        <v>2020</v>
      </c>
      <c r="O6" s="10">
        <f>Bidrag!O6</f>
        <v>2021</v>
      </c>
      <c r="P6" s="10">
        <f>Bidrag!P6</f>
        <v>2022</v>
      </c>
      <c r="Q6" s="10">
        <f>Bidrag!Q6</f>
        <v>2023</v>
      </c>
      <c r="R6" s="10">
        <f>Bidrag!R6</f>
        <v>2024</v>
      </c>
      <c r="S6" s="10">
        <f>Bidrag!S6</f>
        <v>2025</v>
      </c>
      <c r="T6" s="10">
        <f>Bidrag!T6</f>
        <v>2026</v>
      </c>
      <c r="U6" s="10">
        <f>Bidrag!U6</f>
        <v>2027</v>
      </c>
      <c r="V6" s="10">
        <f>Bidrag!V6</f>
        <v>2028</v>
      </c>
      <c r="W6" s="10">
        <f>Bidrag!W6</f>
        <v>2029</v>
      </c>
      <c r="X6" s="10">
        <f>Bidrag!X6</f>
        <v>2030</v>
      </c>
      <c r="Y6" s="10">
        <f>Bidrag!Y6</f>
        <v>2031</v>
      </c>
      <c r="Z6" s="10">
        <f>Bidrag!Z6</f>
        <v>2032</v>
      </c>
      <c r="AA6" s="10">
        <f>Bidrag!AA6</f>
        <v>2033</v>
      </c>
    </row>
    <row r="7" spans="2:27" x14ac:dyDescent="0.25">
      <c r="B7" s="4" t="s">
        <v>76</v>
      </c>
      <c r="C7" s="4"/>
      <c r="D7" s="45">
        <f>SUMIF(Bidrag!$B$7:$B$47,$B7,Bidrag!D$7:D$47)+SUMIF(Uppdrag!$B$7:$B$42,$B7,Uppdrag!D$7:D$42)</f>
        <v>0</v>
      </c>
      <c r="E7" s="45">
        <f>SUMIF(Bidrag!$B$7:$B$47,$B7,Bidrag!E$7:E$47)+SUMIF(Uppdrag!$B$7:$B$42,$B7,Uppdrag!E$7:E$42)</f>
        <v>0</v>
      </c>
      <c r="F7" s="45">
        <f>SUMIF(Bidrag!$B$7:$B$47,$B7,Bidrag!F$7:F$47)+SUMIF(Uppdrag!$B$7:$B$42,$B7,Uppdrag!F$7:F$42)</f>
        <v>0</v>
      </c>
      <c r="G7" s="45">
        <f>SUMIF(Bidrag!$B$7:$B$47,$B7,Bidrag!G$7:G$47)+SUMIF(Uppdrag!$B$7:$B$42,$B7,Uppdrag!G$7:G$42)</f>
        <v>0</v>
      </c>
      <c r="H7" s="45">
        <f>SUMIF(Bidrag!$B$7:$B$47,$B7,Bidrag!H$7:H$47)+SUMIF(Uppdrag!$B$7:$B$42,$B7,Uppdrag!H$7:H$42)</f>
        <v>0</v>
      </c>
      <c r="I7" s="45">
        <f>SUMIF(Bidrag!$B$7:$B$47,$B7,Bidrag!I$7:I$47)+SUMIF(Uppdrag!$B$7:$B$42,$B7,Uppdrag!I$7:I$42)</f>
        <v>900000</v>
      </c>
      <c r="J7" s="45">
        <f>SUMIF(Bidrag!$B$7:$B$47,$B7,Bidrag!J$7:J$47)+SUMIF(Uppdrag!$B$7:$B$42,$B7,Uppdrag!J$7:J$42)</f>
        <v>5903400</v>
      </c>
      <c r="K7" s="45">
        <f>SUMIF(Bidrag!$B$7:$B$47,$B7,Bidrag!K$7:K$47)+SUMIF(Uppdrag!$B$7:$B$42,$B7,Uppdrag!K$7:K$42)</f>
        <v>3422445</v>
      </c>
      <c r="L7" s="45">
        <f>SUMIF(Bidrag!$B$7:$B$47,$B7,Bidrag!L$7:L$47)+SUMIF(Uppdrag!$B$7:$B$42,$B7,Uppdrag!L$7:L$42)</f>
        <v>4051758</v>
      </c>
      <c r="M7" s="45">
        <f>SUMIF(Bidrag!$B$7:$B$47,$B7,Bidrag!M$7:M$47)+SUMIF(Uppdrag!$B$7:$B$42,$B7,Uppdrag!M$7:M$42)</f>
        <v>398112</v>
      </c>
      <c r="N7" s="45">
        <f>SUMIF(Bidrag!$B$7:$B$47,$B7,Bidrag!N$7:N$47)+SUMIF(Uppdrag!$B$7:$B$42,$B7,Uppdrag!N$7:N$42)</f>
        <v>798967</v>
      </c>
      <c r="O7" s="45">
        <f>SUMIF(Bidrag!$B$7:$B$47,$B7,Bidrag!O$7:O$47)+SUMIF(Uppdrag!$B$7:$B$42,$B7,Uppdrag!O$7:O$42)</f>
        <v>0</v>
      </c>
      <c r="P7" s="45">
        <f>SUMIF(Bidrag!$B$7:$B$47,$B7,Bidrag!P$7:P$47)+SUMIF(Uppdrag!$B$7:$B$42,$B7,Uppdrag!P$7:P$42)</f>
        <v>0</v>
      </c>
      <c r="Q7" s="45">
        <f>SUMIF(Bidrag!$B$7:$B$47,$B7,Bidrag!Q$7:Q$47)+SUMIF(Uppdrag!$B$7:$B$42,$B7,Uppdrag!Q$7:Q$42)</f>
        <v>0</v>
      </c>
      <c r="R7" s="45">
        <f>SUMIF(Bidrag!$B$7:$B$47,$B7,Bidrag!R$7:R$47)+SUMIF(Uppdrag!$B$7:$B$42,$B7,Uppdrag!R$7:R$42)</f>
        <v>0</v>
      </c>
      <c r="S7" s="45">
        <f>SUMIF(Bidrag!$B$7:$B$47,$B7,Bidrag!S$7:S$47)+SUMIF(Uppdrag!$B$7:$B$42,$B7,Uppdrag!S$7:S$42)</f>
        <v>0</v>
      </c>
      <c r="T7" s="45">
        <f>SUMIF(Bidrag!$B$7:$B$47,$B7,Bidrag!T$7:T$47)+SUMIF(Uppdrag!$B$7:$B$42,$B7,Uppdrag!T$7:T$42)</f>
        <v>0</v>
      </c>
      <c r="U7" s="45">
        <f>SUMIF(Bidrag!$B$7:$B$47,$B7,Bidrag!U$7:U$47)+SUMIF(Uppdrag!$B$7:$B$42,$B7,Uppdrag!U$7:U$42)</f>
        <v>0</v>
      </c>
      <c r="V7" s="45">
        <f>SUMIF(Bidrag!$B$7:$B$47,$B7,Bidrag!V$7:V$47)+SUMIF(Uppdrag!$B$7:$B$42,$B7,Uppdrag!V$7:V$42)</f>
        <v>0</v>
      </c>
      <c r="W7" s="45">
        <f>SUMIF(Bidrag!$B$7:$B$47,$B7,Bidrag!W$7:W$47)+SUMIF(Uppdrag!$B$7:$B$42,$B7,Uppdrag!W$7:W$42)</f>
        <v>0</v>
      </c>
      <c r="X7" s="45">
        <f>SUMIF(Bidrag!$B$7:$B$47,$B7,Bidrag!X$7:X$47)+SUMIF(Uppdrag!$B$7:$B$42,$B7,Uppdrag!X$7:X$42)</f>
        <v>0</v>
      </c>
      <c r="Y7" s="45">
        <f>SUMIF(Bidrag!$B$7:$B$47,$B7,Bidrag!Y$7:Y$47)+SUMIF(Uppdrag!$B$7:$B$42,$B7,Uppdrag!Y$7:Y$42)</f>
        <v>0</v>
      </c>
      <c r="Z7" s="45">
        <f>SUMIF(Bidrag!$B$7:$B$47,$B7,Bidrag!Z$7:Z$47)+SUMIF(Uppdrag!$B$7:$B$42,$B7,Uppdrag!Z$7:Z$42)</f>
        <v>0</v>
      </c>
      <c r="AA7" s="45">
        <f>SUMIF(Bidrag!$B$7:$B$47,$B7,Bidrag!AA$7:AA$47)+SUMIF(Uppdrag!$B$7:$B$42,$B7,Uppdrag!AA$7:AA$42)</f>
        <v>0</v>
      </c>
    </row>
    <row r="8" spans="2:27" x14ac:dyDescent="0.25">
      <c r="B8" s="4" t="s">
        <v>13</v>
      </c>
      <c r="C8" s="4">
        <v>1</v>
      </c>
      <c r="D8" s="45">
        <f>SUMIF(Bidrag!$B$7:$B$47,$B8,Bidrag!D$7:D$47)+SUMIF(Uppdrag!$B$7:$B$42,$B8,Uppdrag!D$7:D$42)</f>
        <v>2176548</v>
      </c>
      <c r="E8" s="45">
        <f>SUMIF(Bidrag!$B$7:$B$47,$B8,Bidrag!E$7:E$47)+SUMIF(Uppdrag!$B$7:$B$42,$B8,Uppdrag!E$7:E$42)</f>
        <v>1150000</v>
      </c>
      <c r="F8" s="45">
        <f>SUMIF(Bidrag!$B$7:$B$47,$B8,Bidrag!F$7:F$47)+SUMIF(Uppdrag!$B$7:$B$42,$B8,Uppdrag!F$7:F$42)</f>
        <v>1100000</v>
      </c>
      <c r="G8" s="45">
        <f>SUMIF(Bidrag!$B$7:$B$47,$B8,Bidrag!G$7:G$47)+SUMIF(Uppdrag!$B$7:$B$42,$B8,Uppdrag!G$7:G$42)</f>
        <v>1100000</v>
      </c>
      <c r="H8" s="45">
        <f>SUMIF(Bidrag!$B$7:$B$47,$B8,Bidrag!H$7:H$47)+SUMIF(Uppdrag!$B$7:$B$42,$B8,Uppdrag!H$7:H$42)</f>
        <v>800000</v>
      </c>
      <c r="I8" s="45">
        <f>SUMIF(Bidrag!$B$7:$B$47,$B8,Bidrag!I$7:I$47)+SUMIF(Uppdrag!$B$7:$B$42,$B8,Uppdrag!I$7:I$42)</f>
        <v>740477.42999999993</v>
      </c>
      <c r="J8" s="45">
        <f>SUMIF(Bidrag!$B$7:$B$47,$B8,Bidrag!J$7:J$47)+SUMIF(Uppdrag!$B$7:$B$42,$B8,Uppdrag!J$7:J$42)</f>
        <v>600000</v>
      </c>
      <c r="K8" s="45">
        <f>SUMIF(Bidrag!$B$7:$B$47,$B8,Bidrag!K$7:K$47)+SUMIF(Uppdrag!$B$7:$B$42,$B8,Uppdrag!K$7:K$42)</f>
        <v>600000</v>
      </c>
      <c r="L8" s="45">
        <f>SUMIF(Bidrag!$B$7:$B$47,$B8,Bidrag!L$7:L$47)+SUMIF(Uppdrag!$B$7:$B$42,$B8,Uppdrag!L$7:L$42)</f>
        <v>0</v>
      </c>
      <c r="M8" s="45">
        <f>SUMIF(Bidrag!$B$7:$B$47,$B8,Bidrag!M$7:M$47)+SUMIF(Uppdrag!$B$7:$B$42,$B8,Uppdrag!M$7:M$42)</f>
        <v>0</v>
      </c>
      <c r="N8" s="45">
        <f>SUMIF(Bidrag!$B$7:$B$47,$B8,Bidrag!N$7:N$47)+SUMIF(Uppdrag!$B$7:$B$42,$B8,Uppdrag!N$7:N$42)</f>
        <v>0</v>
      </c>
      <c r="O8" s="45">
        <f>SUMIF(Bidrag!$B$7:$B$47,$B8,Bidrag!O$7:O$47)+SUMIF(Uppdrag!$B$7:$B$42,$B8,Uppdrag!O$7:O$42)</f>
        <v>0</v>
      </c>
      <c r="P8" s="45">
        <f>SUMIF(Bidrag!$B$7:$B$47,$B8,Bidrag!P$7:P$47)+SUMIF(Uppdrag!$B$7:$B$42,$B8,Uppdrag!P$7:P$42)</f>
        <v>0</v>
      </c>
      <c r="Q8" s="45">
        <f>SUMIF(Bidrag!$B$7:$B$47,$B8,Bidrag!Q$7:Q$47)+SUMIF(Uppdrag!$B$7:$B$42,$B8,Uppdrag!Q$7:Q$42)</f>
        <v>0</v>
      </c>
      <c r="R8" s="45">
        <f>SUMIF(Bidrag!$B$7:$B$47,$B8,Bidrag!R$7:R$47)+SUMIF(Uppdrag!$B$7:$B$42,$B8,Uppdrag!R$7:R$42)</f>
        <v>0</v>
      </c>
      <c r="S8" s="45">
        <f>SUMIF(Bidrag!$B$7:$B$47,$B8,Bidrag!S$7:S$47)+SUMIF(Uppdrag!$B$7:$B$42,$B8,Uppdrag!S$7:S$42)</f>
        <v>0</v>
      </c>
      <c r="T8" s="45">
        <f>SUMIF(Bidrag!$B$7:$B$47,$B8,Bidrag!T$7:T$47)+SUMIF(Uppdrag!$B$7:$B$42,$B8,Uppdrag!T$7:T$42)</f>
        <v>0</v>
      </c>
      <c r="U8" s="45">
        <f>SUMIF(Bidrag!$B$7:$B$47,$B8,Bidrag!U$7:U$47)+SUMIF(Uppdrag!$B$7:$B$42,$B8,Uppdrag!U$7:U$42)</f>
        <v>0</v>
      </c>
      <c r="V8" s="45">
        <f>SUMIF(Bidrag!$B$7:$B$47,$B8,Bidrag!V$7:V$47)+SUMIF(Uppdrag!$B$7:$B$42,$B8,Uppdrag!V$7:V$42)</f>
        <v>0</v>
      </c>
      <c r="W8" s="45">
        <f>SUMIF(Bidrag!$B$7:$B$47,$B8,Bidrag!W$7:W$47)+SUMIF(Uppdrag!$B$7:$B$42,$B8,Uppdrag!W$7:W$42)</f>
        <v>0</v>
      </c>
      <c r="X8" s="45">
        <f>SUMIF(Bidrag!$B$7:$B$47,$B8,Bidrag!X$7:X$47)+SUMIF(Uppdrag!$B$7:$B$42,$B8,Uppdrag!X$7:X$42)</f>
        <v>0</v>
      </c>
      <c r="Y8" s="45">
        <f>SUMIF(Bidrag!$B$7:$B$47,$B8,Bidrag!Y$7:Y$47)+SUMIF(Uppdrag!$B$7:$B$42,$B8,Uppdrag!Y$7:Y$42)</f>
        <v>0</v>
      </c>
      <c r="Z8" s="45">
        <f>SUMIF(Bidrag!$B$7:$B$47,$B8,Bidrag!Z$7:Z$47)+SUMIF(Uppdrag!$B$7:$B$42,$B8,Uppdrag!Z$7:Z$42)</f>
        <v>0</v>
      </c>
      <c r="AA8" s="45">
        <f>SUMIF(Bidrag!$B$7:$B$47,$B8,Bidrag!AA$7:AA$47)+SUMIF(Uppdrag!$B$7:$B$42,$B8,Uppdrag!AA$7:AA$42)</f>
        <v>0</v>
      </c>
    </row>
    <row r="9" spans="2:27" x14ac:dyDescent="0.25">
      <c r="B9" s="4" t="s">
        <v>6</v>
      </c>
      <c r="C9" s="4">
        <v>1000000000</v>
      </c>
      <c r="D9" s="45">
        <f>SUMIF(Bidrag!$B$7:$B$47,$B9,Bidrag!D$7:D$47)+SUMIF(Uppdrag!$B$7:$B$42,$B9,Uppdrag!D$7:D$42)</f>
        <v>28148071.550000001</v>
      </c>
      <c r="E9" s="45">
        <f>SUMIF(Bidrag!$B$7:$B$47,$B9,Bidrag!E$7:E$47)+SUMIF(Uppdrag!$B$7:$B$42,$B9,Uppdrag!E$7:E$42)</f>
        <v>38471106.950000003</v>
      </c>
      <c r="F9" s="45">
        <f>SUMIF(Bidrag!$B$7:$B$47,$B9,Bidrag!F$7:F$47)+SUMIF(Uppdrag!$B$7:$B$42,$B9,Uppdrag!F$7:F$42)</f>
        <v>46662607.129999995</v>
      </c>
      <c r="G9" s="45">
        <f>SUMIF(Bidrag!$B$7:$B$47,$B9,Bidrag!G$7:G$47)+SUMIF(Uppdrag!$B$7:$B$42,$B9,Uppdrag!G$7:G$42)</f>
        <v>44505731.920000002</v>
      </c>
      <c r="H9" s="45">
        <f>SUMIF(Bidrag!$B$7:$B$47,$B9,Bidrag!H$7:H$47)+SUMIF(Uppdrag!$B$7:$B$42,$B9,Uppdrag!H$7:H$42)</f>
        <v>45365493.049999997</v>
      </c>
      <c r="I9" s="45">
        <f>SUMIF(Bidrag!$B$7:$B$47,$B9,Bidrag!I$7:I$47)+SUMIF(Uppdrag!$B$7:$B$42,$B9,Uppdrag!I$7:I$42)</f>
        <v>31111598.52</v>
      </c>
      <c r="J9" s="45">
        <f>SUMIF(Bidrag!$B$7:$B$47,$B9,Bidrag!J$7:J$47)+SUMIF(Uppdrag!$B$7:$B$42,$B9,Uppdrag!J$7:J$42)</f>
        <v>38646483</v>
      </c>
      <c r="K9" s="45">
        <f>SUMIF(Bidrag!$B$7:$B$47,$B9,Bidrag!K$7:K$47)+SUMIF(Uppdrag!$B$7:$B$42,$B9,Uppdrag!K$7:K$42)</f>
        <v>24463892</v>
      </c>
      <c r="L9" s="45">
        <f>SUMIF(Bidrag!$B$7:$B$47,$B9,Bidrag!L$7:L$47)+SUMIF(Uppdrag!$B$7:$B$42,$B9,Uppdrag!L$7:L$42)</f>
        <v>14026078</v>
      </c>
      <c r="M9" s="45">
        <f>SUMIF(Bidrag!$B$7:$B$47,$B9,Bidrag!M$7:M$47)+SUMIF(Uppdrag!$B$7:$B$42,$B9,Uppdrag!M$7:M$42)</f>
        <v>22317849</v>
      </c>
      <c r="N9" s="45">
        <f>SUMIF(Bidrag!$B$7:$B$47,$B9,Bidrag!N$7:N$47)+SUMIF(Uppdrag!$B$7:$B$42,$B9,Uppdrag!N$7:N$42)</f>
        <v>26109585.550000001</v>
      </c>
      <c r="O9" s="45">
        <f>SUMIF(Bidrag!$B$7:$B$47,$B9,Bidrag!O$7:O$47)+SUMIF(Uppdrag!$B$7:$B$42,$B9,Uppdrag!O$7:O$42)</f>
        <v>26757764.920000002</v>
      </c>
      <c r="P9" s="77">
        <f>SUMIF(Bidrag!$B$7:$B$47,$B9,Bidrag!P$7:P$47)+SUMIF(Uppdrag!$B$7:$B$42,$B9,Uppdrag!P$7:P$42)</f>
        <v>27795485.469999999</v>
      </c>
      <c r="Q9" s="77">
        <f>SUMIF(Bidrag!$B$7:$B$47,$B9,Bidrag!Q$7:Q$47)+SUMIF(Uppdrag!$B$7:$B$42,$B9,Uppdrag!Q$7:Q$42)</f>
        <v>45646411.07</v>
      </c>
      <c r="R9" s="77">
        <f>SUMIF(Bidrag!$B$7:$B$47,$B9,Bidrag!R$7:R$47)+SUMIF(Uppdrag!$B$7:$B$42,$B9,Uppdrag!R$7:R$42)</f>
        <v>31104383.890000001</v>
      </c>
      <c r="S9" s="77">
        <f>SUMIF(Bidrag!$B$7:$B$47,$B9,Bidrag!S$7:S$47)+SUMIF(Uppdrag!$B$7:$B$42,$B9,Uppdrag!S$7:S$42)</f>
        <v>14651639</v>
      </c>
      <c r="T9" s="77">
        <f>SUMIF(Bidrag!$B$7:$B$47,$B9,Bidrag!T$7:T$47)+SUMIF(Uppdrag!$B$7:$B$42,$B9,Uppdrag!T$7:T$42)</f>
        <v>0</v>
      </c>
      <c r="U9" s="77">
        <f>SUMIF(Bidrag!$B$7:$B$47,$B9,Bidrag!U$7:U$47)+SUMIF(Uppdrag!$B$7:$B$42,$B9,Uppdrag!U$7:U$42)</f>
        <v>0</v>
      </c>
      <c r="V9" s="77">
        <f>SUMIF(Bidrag!$B$7:$B$47,$B9,Bidrag!V$7:V$47)+SUMIF(Uppdrag!$B$7:$B$42,$B9,Uppdrag!V$7:V$42)</f>
        <v>0</v>
      </c>
      <c r="W9" s="77">
        <f>SUMIF(Bidrag!$B$7:$B$47,$B9,Bidrag!W$7:W$47)+SUMIF(Uppdrag!$B$7:$B$42,$B9,Uppdrag!W$7:W$42)</f>
        <v>0</v>
      </c>
      <c r="X9" s="77">
        <f>SUMIF(Bidrag!$B$7:$B$47,$B9,Bidrag!X$7:X$47)+SUMIF(Uppdrag!$B$7:$B$42,$B9,Uppdrag!X$7:X$42)</f>
        <v>0</v>
      </c>
      <c r="Y9" s="77">
        <f>SUMIF(Bidrag!$B$7:$B$47,$B9,Bidrag!Y$7:Y$47)+SUMIF(Uppdrag!$B$7:$B$42,$B9,Uppdrag!Y$7:Y$42)</f>
        <v>0</v>
      </c>
      <c r="Z9" s="77">
        <f>SUMIF(Bidrag!$B$7:$B$47,$B9,Bidrag!Z$7:Z$47)+SUMIF(Uppdrag!$B$7:$B$42,$B9,Uppdrag!Z$7:Z$42)</f>
        <v>0</v>
      </c>
      <c r="AA9" s="77">
        <f>SUMIF(Bidrag!$B$7:$B$47,$B9,Bidrag!AA$7:AA$47)+SUMIF(Uppdrag!$B$7:$B$42,$B9,Uppdrag!AA$7:AA$42)</f>
        <v>0</v>
      </c>
    </row>
    <row r="10" spans="2:27" x14ac:dyDescent="0.25">
      <c r="B10" s="4" t="s">
        <v>64</v>
      </c>
      <c r="C10" s="4">
        <v>1000000000</v>
      </c>
      <c r="D10" s="45">
        <f>SUMIF(Bidrag!$B$7:$B$47,$B10,Bidrag!D$7:D$47)+SUMIF(Uppdrag!$B$7:$B$42,$B10,Uppdrag!D$7:D$42)</f>
        <v>6006209.0099999998</v>
      </c>
      <c r="E10" s="45">
        <f>SUMIF(Bidrag!$B$7:$B$47,$B10,Bidrag!E$7:E$47)+SUMIF(Uppdrag!$B$7:$B$42,$B10,Uppdrag!E$7:E$42)</f>
        <v>8118575.3200000012</v>
      </c>
      <c r="F10" s="45">
        <f>SUMIF(Bidrag!$B$7:$B$47,$B10,Bidrag!F$7:F$47)+SUMIF(Uppdrag!$B$7:$B$42,$B10,Uppdrag!F$7:F$42)</f>
        <v>1016842.69</v>
      </c>
      <c r="G10" s="45">
        <f>SUMIF(Bidrag!$B$7:$B$47,$B10,Bidrag!G$7:G$47)+SUMIF(Uppdrag!$B$7:$B$42,$B10,Uppdrag!G$7:G$42)</f>
        <v>3764739.56</v>
      </c>
      <c r="H10" s="45">
        <f>SUMIF(Bidrag!$B$7:$B$47,$B10,Bidrag!H$7:H$47)+SUMIF(Uppdrag!$B$7:$B$42,$B10,Uppdrag!H$7:H$42)</f>
        <v>0</v>
      </c>
      <c r="I10" s="45">
        <f>SUMIF(Bidrag!$B$7:$B$47,$B10,Bidrag!I$7:I$47)+SUMIF(Uppdrag!$B$7:$B$42,$B10,Uppdrag!I$7:I$42)</f>
        <v>2578765.91</v>
      </c>
      <c r="J10" s="45">
        <f>SUMIF(Bidrag!$B$7:$B$47,$B10,Bidrag!J$7:J$47)+SUMIF(Uppdrag!$B$7:$B$42,$B10,Uppdrag!J$7:J$42)</f>
        <v>0</v>
      </c>
      <c r="K10" s="45">
        <f>SUMIF(Bidrag!$B$7:$B$47,$B10,Bidrag!K$7:K$47)+SUMIF(Uppdrag!$B$7:$B$42,$B10,Uppdrag!K$7:K$42)</f>
        <v>2048831.2799999998</v>
      </c>
      <c r="L10" s="45">
        <f>SUMIF(Bidrag!$B$7:$B$47,$B10,Bidrag!L$7:L$47)+SUMIF(Uppdrag!$B$7:$B$42,$B10,Uppdrag!L$7:L$42)</f>
        <v>0</v>
      </c>
      <c r="M10" s="45">
        <f>SUMIF(Bidrag!$B$7:$B$47,$B10,Bidrag!M$7:M$47)+SUMIF(Uppdrag!$B$7:$B$42,$B10,Uppdrag!M$7:M$42)</f>
        <v>0</v>
      </c>
      <c r="N10" s="45">
        <f>SUMIF(Bidrag!$B$7:$B$47,$B10,Bidrag!N$7:N$47)+SUMIF(Uppdrag!$B$7:$B$42,$B10,Uppdrag!N$7:N$42)</f>
        <v>18704432.82</v>
      </c>
      <c r="O10" s="45">
        <f>SUMIF(Bidrag!$B$7:$B$47,$B10,Bidrag!O$7:O$47)+SUMIF(Uppdrag!$B$7:$B$42,$B10,Uppdrag!O$7:O$42)</f>
        <v>3014391.1</v>
      </c>
      <c r="P10" s="77">
        <f>SUMIF(Bidrag!$B$7:$B$47,$B10,Bidrag!P$7:P$47)+SUMIF(Uppdrag!$B$7:$B$42,$B10,Uppdrag!P$7:P$42)</f>
        <v>29260598.719999999</v>
      </c>
      <c r="Q10" s="77">
        <f>SUMIF(Bidrag!$B$7:$B$47,$B10,Bidrag!Q$7:Q$47)+SUMIF(Uppdrag!$B$7:$B$42,$B10,Uppdrag!Q$7:Q$42)</f>
        <v>35745365.950000003</v>
      </c>
      <c r="R10" s="77">
        <f>SUMIF(Bidrag!$B$7:$B$47,$B10,Bidrag!R$7:R$47)+SUMIF(Uppdrag!$B$7:$B$42,$B10,Uppdrag!R$7:R$42)</f>
        <v>38501110.140000001</v>
      </c>
      <c r="S10" s="77">
        <f>SUMIF(Bidrag!$B$7:$B$47,$B10,Bidrag!S$7:S$47)+SUMIF(Uppdrag!$B$7:$B$42,$B10,Uppdrag!S$7:S$42)</f>
        <v>33648941</v>
      </c>
      <c r="T10" s="77">
        <f>SUMIF(Bidrag!$B$7:$B$47,$B10,Bidrag!T$7:T$47)+SUMIF(Uppdrag!$B$7:$B$42,$B10,Uppdrag!T$7:T$42)</f>
        <v>0</v>
      </c>
      <c r="U10" s="77">
        <f>SUMIF(Bidrag!$B$7:$B$47,$B10,Bidrag!U$7:U$47)+SUMIF(Uppdrag!$B$7:$B$42,$B10,Uppdrag!U$7:U$42)</f>
        <v>0</v>
      </c>
      <c r="V10" s="77">
        <f>SUMIF(Bidrag!$B$7:$B$47,$B10,Bidrag!V$7:V$47)+SUMIF(Uppdrag!$B$7:$B$42,$B10,Uppdrag!V$7:V$42)</f>
        <v>0</v>
      </c>
      <c r="W10" s="77">
        <f>SUMIF(Bidrag!$B$7:$B$47,$B10,Bidrag!W$7:W$47)+SUMIF(Uppdrag!$B$7:$B$42,$B10,Uppdrag!W$7:W$42)</f>
        <v>0</v>
      </c>
      <c r="X10" s="77">
        <f>SUMIF(Bidrag!$B$7:$B$47,$B10,Bidrag!X$7:X$47)+SUMIF(Uppdrag!$B$7:$B$42,$B10,Uppdrag!X$7:X$42)</f>
        <v>0</v>
      </c>
      <c r="Y10" s="77">
        <f>SUMIF(Bidrag!$B$7:$B$47,$B10,Bidrag!Y$7:Y$47)+SUMIF(Uppdrag!$B$7:$B$42,$B10,Uppdrag!Y$7:Y$42)</f>
        <v>0</v>
      </c>
      <c r="Z10" s="77">
        <f>SUMIF(Bidrag!$B$7:$B$47,$B10,Bidrag!Z$7:Z$47)+SUMIF(Uppdrag!$B$7:$B$42,$B10,Uppdrag!Z$7:Z$42)</f>
        <v>0</v>
      </c>
      <c r="AA10" s="77">
        <f>SUMIF(Bidrag!$B$7:$B$47,$B10,Bidrag!AA$7:AA$47)+SUMIF(Uppdrag!$B$7:$B$42,$B10,Uppdrag!AA$7:AA$42)</f>
        <v>0</v>
      </c>
    </row>
    <row r="11" spans="2:27" x14ac:dyDescent="0.25">
      <c r="B11" s="4" t="s">
        <v>65</v>
      </c>
      <c r="C11" s="4">
        <v>1000000000</v>
      </c>
      <c r="D11" s="45">
        <f>SUMIF(Bidrag!$B$7:$B$47,$B11,Bidrag!D$7:D$47)+SUMIF(Uppdrag!$B$7:$B$42,$B11,Uppdrag!D$7:D$42)</f>
        <v>24794393.200000003</v>
      </c>
      <c r="E11" s="45">
        <f>SUMIF(Bidrag!$B$7:$B$47,$B11,Bidrag!E$7:E$47)+SUMIF(Uppdrag!$B$7:$B$42,$B11,Uppdrag!E$7:E$42)</f>
        <v>27779398.849999998</v>
      </c>
      <c r="F11" s="45">
        <f>SUMIF(Bidrag!$B$7:$B$47,$B11,Bidrag!F$7:F$47)+SUMIF(Uppdrag!$B$7:$B$42,$B11,Uppdrag!F$7:F$42)</f>
        <v>22689574.630000003</v>
      </c>
      <c r="G11" s="45">
        <f>SUMIF(Bidrag!$B$7:$B$47,$B11,Bidrag!G$7:G$47)+SUMIF(Uppdrag!$B$7:$B$42,$B11,Uppdrag!G$7:G$42)</f>
        <v>28967991.009999998</v>
      </c>
      <c r="H11" s="45">
        <f>SUMIF(Bidrag!$B$7:$B$47,$B11,Bidrag!H$7:H$47)+SUMIF(Uppdrag!$B$7:$B$42,$B11,Uppdrag!H$7:H$42)</f>
        <v>30677329.640000001</v>
      </c>
      <c r="I11" s="45">
        <f>SUMIF(Bidrag!$B$7:$B$47,$B11,Bidrag!I$7:I$47)+SUMIF(Uppdrag!$B$7:$B$42,$B11,Uppdrag!I$7:I$42)</f>
        <v>34071505.57</v>
      </c>
      <c r="J11" s="45">
        <f>SUMIF(Bidrag!$B$7:$B$47,$B11,Bidrag!J$7:J$47)+SUMIF(Uppdrag!$B$7:$B$42,$B11,Uppdrag!J$7:J$42)</f>
        <v>23336618.629999999</v>
      </c>
      <c r="K11" s="45">
        <f>SUMIF(Bidrag!$B$7:$B$47,$B11,Bidrag!K$7:K$47)+SUMIF(Uppdrag!$B$7:$B$42,$B11,Uppdrag!K$7:K$42)</f>
        <v>34712130.449999996</v>
      </c>
      <c r="L11" s="45">
        <f>SUMIF(Bidrag!$B$7:$B$47,$B11,Bidrag!L$7:L$47)+SUMIF(Uppdrag!$B$7:$B$42,$B11,Uppdrag!L$7:L$42)</f>
        <v>62494684.859999992</v>
      </c>
      <c r="M11" s="45">
        <f>SUMIF(Bidrag!$B$7:$B$47,$B11,Bidrag!M$7:M$47)+SUMIF(Uppdrag!$B$7:$B$42,$B11,Uppdrag!M$7:M$42)</f>
        <v>26624533.389999997</v>
      </c>
      <c r="N11" s="45">
        <f>SUMIF(Bidrag!$B$7:$B$47,$B11,Bidrag!N$7:N$47)+SUMIF(Uppdrag!$B$7:$B$42,$B11,Uppdrag!N$7:N$42)</f>
        <v>48175929.200000003</v>
      </c>
      <c r="O11" s="45">
        <f>SUMIF(Bidrag!$B$7:$B$47,$B11,Bidrag!O$7:O$47)+SUMIF(Uppdrag!$B$7:$B$42,$B11,Uppdrag!O$7:O$42)</f>
        <v>66995062.45000001</v>
      </c>
      <c r="P11" s="77">
        <f>SUMIF(Bidrag!$B$7:$B$47,$B11,Bidrag!P$7:P$47)+SUMIF(Uppdrag!$B$7:$B$42,$B11,Uppdrag!P$7:P$42)</f>
        <v>98385659.659999996</v>
      </c>
      <c r="Q11" s="77">
        <f>SUMIF(Bidrag!$B$7:$B$47,$B11,Bidrag!Q$7:Q$47)+SUMIF(Uppdrag!$B$7:$B$42,$B11,Uppdrag!Q$7:Q$42)</f>
        <v>51546658.760000005</v>
      </c>
      <c r="R11" s="77">
        <f>SUMIF(Bidrag!$B$7:$B$47,$B11,Bidrag!R$7:R$47)+SUMIF(Uppdrag!$B$7:$B$42,$B11,Uppdrag!R$7:R$42)</f>
        <v>136355494.43000001</v>
      </c>
      <c r="S11" s="77">
        <f>SUMIF(Bidrag!$B$7:$B$47,$B11,Bidrag!S$7:S$47)+SUMIF(Uppdrag!$B$7:$B$42,$B11,Uppdrag!S$7:S$42)</f>
        <v>82836853.469999999</v>
      </c>
      <c r="T11" s="77">
        <f>SUMIF(Bidrag!$B$7:$B$47,$B11,Bidrag!T$7:T$47)+SUMIF(Uppdrag!$B$7:$B$42,$B11,Uppdrag!T$7:T$42)</f>
        <v>0</v>
      </c>
      <c r="U11" s="77">
        <f>SUMIF(Bidrag!$B$7:$B$47,$B11,Bidrag!U$7:U$47)+SUMIF(Uppdrag!$B$7:$B$42,$B11,Uppdrag!U$7:U$42)</f>
        <v>0</v>
      </c>
      <c r="V11" s="77">
        <f>SUMIF(Bidrag!$B$7:$B$47,$B11,Bidrag!V$7:V$47)+SUMIF(Uppdrag!$B$7:$B$42,$B11,Uppdrag!V$7:V$42)</f>
        <v>0</v>
      </c>
      <c r="W11" s="77">
        <f>SUMIF(Bidrag!$B$7:$B$47,$B11,Bidrag!W$7:W$47)+SUMIF(Uppdrag!$B$7:$B$42,$B11,Uppdrag!W$7:W$42)</f>
        <v>0</v>
      </c>
      <c r="X11" s="77">
        <f>SUMIF(Bidrag!$B$7:$B$47,$B11,Bidrag!X$7:X$47)+SUMIF(Uppdrag!$B$7:$B$42,$B11,Uppdrag!X$7:X$42)</f>
        <v>0</v>
      </c>
      <c r="Y11" s="77">
        <f>SUMIF(Bidrag!$B$7:$B$47,$B11,Bidrag!Y$7:Y$47)+SUMIF(Uppdrag!$B$7:$B$42,$B11,Uppdrag!Y$7:Y$42)</f>
        <v>0</v>
      </c>
      <c r="Z11" s="77">
        <f>SUMIF(Bidrag!$B$7:$B$47,$B11,Bidrag!Z$7:Z$47)+SUMIF(Uppdrag!$B$7:$B$42,$B11,Uppdrag!Z$7:Z$42)</f>
        <v>0</v>
      </c>
      <c r="AA11" s="77">
        <f>SUMIF(Bidrag!$B$7:$B$47,$B11,Bidrag!AA$7:AA$47)+SUMIF(Uppdrag!$B$7:$B$42,$B11,Uppdrag!AA$7:AA$42)</f>
        <v>0</v>
      </c>
    </row>
    <row r="12" spans="2:27" x14ac:dyDescent="0.25">
      <c r="B12" s="4" t="s">
        <v>26</v>
      </c>
      <c r="C12" s="4">
        <v>1000000000</v>
      </c>
      <c r="D12" s="45">
        <f>SUMIF(Bidrag!$B$7:$B$47,$B12,Bidrag!D$7:D$47)+SUMIF(Uppdrag!$B$7:$B$42,$B12,Uppdrag!D$7:D$42)</f>
        <v>4663741.0999999996</v>
      </c>
      <c r="E12" s="45">
        <f>SUMIF(Bidrag!$B$7:$B$47,$B12,Bidrag!E$7:E$47)+SUMIF(Uppdrag!$B$7:$B$42,$B12,Uppdrag!E$7:E$42)</f>
        <v>11330037.959999999</v>
      </c>
      <c r="F12" s="45">
        <f>SUMIF(Bidrag!$B$7:$B$47,$B12,Bidrag!F$7:F$47)+SUMIF(Uppdrag!$B$7:$B$42,$B12,Uppdrag!F$7:F$42)</f>
        <v>29987171.039999999</v>
      </c>
      <c r="G12" s="45">
        <f>SUMIF(Bidrag!$B$7:$B$47,$B12,Bidrag!G$7:G$47)+SUMIF(Uppdrag!$B$7:$B$42,$B12,Uppdrag!G$7:G$42)</f>
        <v>48086854.170000002</v>
      </c>
      <c r="H12" s="45">
        <f>SUMIF(Bidrag!$B$7:$B$47,$B12,Bidrag!H$7:H$47)+SUMIF(Uppdrag!$B$7:$B$42,$B12,Uppdrag!H$7:H$42)</f>
        <v>36642598.149999999</v>
      </c>
      <c r="I12" s="45">
        <f>SUMIF(Bidrag!$B$7:$B$47,$B12,Bidrag!I$7:I$47)+SUMIF(Uppdrag!$B$7:$B$42,$B12,Uppdrag!I$7:I$42)</f>
        <v>32265707.640000004</v>
      </c>
      <c r="J12" s="45">
        <f>SUMIF(Bidrag!$B$7:$B$47,$B12,Bidrag!J$7:J$47)+SUMIF(Uppdrag!$B$7:$B$42,$B12,Uppdrag!J$7:J$42)</f>
        <v>19410852.869999994</v>
      </c>
      <c r="K12" s="45">
        <f>SUMIF(Bidrag!$B$7:$B$47,$B12,Bidrag!K$7:K$47)+SUMIF(Uppdrag!$B$7:$B$42,$B12,Uppdrag!K$7:K$42)</f>
        <v>13207126.720000001</v>
      </c>
      <c r="L12" s="45">
        <f>SUMIF(Bidrag!$B$7:$B$47,$B12,Bidrag!L$7:L$47)+SUMIF(Uppdrag!$B$7:$B$42,$B12,Uppdrag!L$7:L$42)</f>
        <v>81567935.980000004</v>
      </c>
      <c r="M12" s="45">
        <f>SUMIF(Bidrag!$B$7:$B$47,$B12,Bidrag!M$7:M$47)+SUMIF(Uppdrag!$B$7:$B$42,$B12,Uppdrag!M$7:M$42)</f>
        <v>90940270.180000007</v>
      </c>
      <c r="N12" s="45">
        <f>SUMIF(Bidrag!$B$7:$B$47,$B12,Bidrag!N$7:N$47)+SUMIF(Uppdrag!$B$7:$B$42,$B12,Uppdrag!N$7:N$42)</f>
        <v>61692574.610000007</v>
      </c>
      <c r="O12" s="45">
        <f>SUMIF(Bidrag!$B$7:$B$47,$B12,Bidrag!O$7:O$47)+SUMIF(Uppdrag!$B$7:$B$42,$B12,Uppdrag!O$7:O$42)</f>
        <v>66287864.239999987</v>
      </c>
      <c r="P12" s="77">
        <f>SUMIF(Bidrag!$B$7:$B$47,$B12,Bidrag!P$7:P$47)+SUMIF(Uppdrag!$B$7:$B$42,$B12,Uppdrag!P$7:P$42)</f>
        <v>42446154.82</v>
      </c>
      <c r="Q12" s="77">
        <f>SUMIF(Bidrag!$B$7:$B$47,$B12,Bidrag!Q$7:Q$47)+SUMIF(Uppdrag!$B$7:$B$42,$B12,Uppdrag!Q$7:Q$42)</f>
        <v>43352160.960000001</v>
      </c>
      <c r="R12" s="77">
        <f>SUMIF(Bidrag!$B$7:$B$47,$B12,Bidrag!R$7:R$47)+SUMIF(Uppdrag!$B$7:$B$42,$B12,Uppdrag!R$7:R$42)</f>
        <v>74898269.170000002</v>
      </c>
      <c r="S12" s="77">
        <f>SUMIF(Bidrag!$B$7:$B$47,$B12,Bidrag!S$7:S$47)+SUMIF(Uppdrag!$B$7:$B$42,$B12,Uppdrag!S$7:S$42)</f>
        <v>73998973.079999998</v>
      </c>
      <c r="T12" s="77">
        <f>SUMIF(Bidrag!$B$7:$B$47,$B12,Bidrag!T$7:T$47)+SUMIF(Uppdrag!$B$7:$B$42,$B12,Uppdrag!T$7:T$42)</f>
        <v>0</v>
      </c>
      <c r="U12" s="77">
        <f>SUMIF(Bidrag!$B$7:$B$47,$B12,Bidrag!U$7:U$47)+SUMIF(Uppdrag!$B$7:$B$42,$B12,Uppdrag!U$7:U$42)</f>
        <v>0</v>
      </c>
      <c r="V12" s="77">
        <f>SUMIF(Bidrag!$B$7:$B$47,$B12,Bidrag!V$7:V$47)+SUMIF(Uppdrag!$B$7:$B$42,$B12,Uppdrag!V$7:V$42)</f>
        <v>0</v>
      </c>
      <c r="W12" s="77">
        <f>SUMIF(Bidrag!$B$7:$B$47,$B12,Bidrag!W$7:W$47)+SUMIF(Uppdrag!$B$7:$B$42,$B12,Uppdrag!W$7:W$42)</f>
        <v>0</v>
      </c>
      <c r="X12" s="77">
        <f>SUMIF(Bidrag!$B$7:$B$47,$B12,Bidrag!X$7:X$47)+SUMIF(Uppdrag!$B$7:$B$42,$B12,Uppdrag!X$7:X$42)</f>
        <v>0</v>
      </c>
      <c r="Y12" s="77">
        <f>SUMIF(Bidrag!$B$7:$B$47,$B12,Bidrag!Y$7:Y$47)+SUMIF(Uppdrag!$B$7:$B$42,$B12,Uppdrag!Y$7:Y$42)</f>
        <v>0</v>
      </c>
      <c r="Z12" s="77">
        <f>SUMIF(Bidrag!$B$7:$B$47,$B12,Bidrag!Z$7:Z$47)+SUMIF(Uppdrag!$B$7:$B$42,$B12,Uppdrag!Z$7:Z$42)</f>
        <v>0</v>
      </c>
      <c r="AA12" s="77">
        <f>SUMIF(Bidrag!$B$7:$B$47,$B12,Bidrag!AA$7:AA$47)+SUMIF(Uppdrag!$B$7:$B$42,$B12,Uppdrag!AA$7:AA$42)</f>
        <v>0</v>
      </c>
    </row>
    <row r="13" spans="2:27" x14ac:dyDescent="0.25">
      <c r="B13" s="4" t="s">
        <v>4</v>
      </c>
      <c r="C13" s="4">
        <v>1000000000</v>
      </c>
      <c r="D13" s="45">
        <f>SUMIF(Bidrag!$B$7:$B$47,$B13,Bidrag!D$7:D$47)+SUMIF(Uppdrag!$B$7:$B$42,$B13,Uppdrag!D$7:D$42)</f>
        <v>186458248.68000001</v>
      </c>
      <c r="E13" s="45">
        <f>SUMIF(Bidrag!$B$7:$B$47,$B13,Bidrag!E$7:E$47)+SUMIF(Uppdrag!$B$7:$B$42,$B13,Uppdrag!E$7:E$42)</f>
        <v>220875726.06999999</v>
      </c>
      <c r="F13" s="45">
        <f>SUMIF(Bidrag!$B$7:$B$47,$B13,Bidrag!F$7:F$47)+SUMIF(Uppdrag!$B$7:$B$42,$B13,Uppdrag!F$7:F$42)</f>
        <v>184024668.56999999</v>
      </c>
      <c r="G13" s="45">
        <f>SUMIF(Bidrag!$B$7:$B$47,$B13,Bidrag!G$7:G$47)+SUMIF(Uppdrag!$B$7:$B$42,$B13,Uppdrag!G$7:G$42)</f>
        <v>208940930.42000002</v>
      </c>
      <c r="H13" s="45">
        <f>SUMIF(Bidrag!$B$7:$B$47,$B13,Bidrag!H$7:H$47)+SUMIF(Uppdrag!$B$7:$B$42,$B13,Uppdrag!H$7:H$42)</f>
        <v>253433638.25</v>
      </c>
      <c r="I13" s="45">
        <f>SUMIF(Bidrag!$B$7:$B$47,$B13,Bidrag!I$7:I$47)+SUMIF(Uppdrag!$B$7:$B$42,$B13,Uppdrag!I$7:I$42)</f>
        <v>264866706.69000003</v>
      </c>
      <c r="J13" s="45">
        <f>SUMIF(Bidrag!$B$7:$B$47,$B13,Bidrag!J$7:J$47)+SUMIF(Uppdrag!$B$7:$B$42,$B13,Uppdrag!J$7:J$42)</f>
        <v>275886124.51999998</v>
      </c>
      <c r="K13" s="45">
        <f>SUMIF(Bidrag!$B$7:$B$47,$B13,Bidrag!K$7:K$47)+SUMIF(Uppdrag!$B$7:$B$42,$B13,Uppdrag!K$7:K$42)</f>
        <v>274661987.81999999</v>
      </c>
      <c r="L13" s="45">
        <f>SUMIF(Bidrag!$B$7:$B$47,$B13,Bidrag!L$7:L$47)+SUMIF(Uppdrag!$B$7:$B$42,$B13,Uppdrag!L$7:L$42)</f>
        <v>287518141.11000001</v>
      </c>
      <c r="M13" s="45">
        <f>SUMIF(Bidrag!$B$7:$B$47,$B13,Bidrag!M$7:M$47)+SUMIF(Uppdrag!$B$7:$B$42,$B13,Uppdrag!M$7:M$42)</f>
        <v>310025373.31999999</v>
      </c>
      <c r="N13" s="45">
        <f>SUMIF(Bidrag!$B$7:$B$47,$B13,Bidrag!N$7:N$47)+SUMIF(Uppdrag!$B$7:$B$42,$B13,Uppdrag!N$7:N$42)</f>
        <v>319715081.88999999</v>
      </c>
      <c r="O13" s="45">
        <f>SUMIF(Bidrag!$B$7:$B$47,$B13,Bidrag!O$7:O$47)+SUMIF(Uppdrag!$B$7:$B$42,$B13,Uppdrag!O$7:O$42)</f>
        <v>348991700.74000001</v>
      </c>
      <c r="P13" s="77">
        <f>SUMIF(Bidrag!$B$7:$B$47,$B13,Bidrag!P$7:P$47)+SUMIF(Uppdrag!$B$7:$B$42,$B13,Uppdrag!P$7:P$42)</f>
        <v>372502744.66000021</v>
      </c>
      <c r="Q13" s="77">
        <f>SUMIF(Bidrag!$B$7:$B$47,$B13,Bidrag!Q$7:Q$47)+SUMIF(Uppdrag!$B$7:$B$42,$B13,Uppdrag!Q$7:Q$42)</f>
        <v>355011233.92000002</v>
      </c>
      <c r="R13" s="77">
        <f>SUMIF(Bidrag!$B$7:$B$47,$B13,Bidrag!R$7:R$47)+SUMIF(Uppdrag!$B$7:$B$42,$B13,Uppdrag!R$7:R$42)</f>
        <v>340564115.42000008</v>
      </c>
      <c r="S13" s="77">
        <f>SUMIF(Bidrag!$B$7:$B$47,$B13,Bidrag!S$7:S$47)+SUMIF(Uppdrag!$B$7:$B$42,$B13,Uppdrag!S$7:S$42)</f>
        <v>347031498.18000001</v>
      </c>
      <c r="T13" s="77">
        <f>SUMIF(Bidrag!$B$7:$B$47,$B13,Bidrag!T$7:T$47)+SUMIF(Uppdrag!$B$7:$B$42,$B13,Uppdrag!T$7:T$42)</f>
        <v>0</v>
      </c>
      <c r="U13" s="77">
        <f>SUMIF(Bidrag!$B$7:$B$47,$B13,Bidrag!U$7:U$47)+SUMIF(Uppdrag!$B$7:$B$42,$B13,Uppdrag!U$7:U$42)</f>
        <v>0</v>
      </c>
      <c r="V13" s="77">
        <f>SUMIF(Bidrag!$B$7:$B$47,$B13,Bidrag!V$7:V$47)+SUMIF(Uppdrag!$B$7:$B$42,$B13,Uppdrag!V$7:V$42)</f>
        <v>0</v>
      </c>
      <c r="W13" s="77">
        <f>SUMIF(Bidrag!$B$7:$B$47,$B13,Bidrag!W$7:W$47)+SUMIF(Uppdrag!$B$7:$B$42,$B13,Uppdrag!W$7:W$42)</f>
        <v>0</v>
      </c>
      <c r="X13" s="77">
        <f>SUMIF(Bidrag!$B$7:$B$47,$B13,Bidrag!X$7:X$47)+SUMIF(Uppdrag!$B$7:$B$42,$B13,Uppdrag!X$7:X$42)</f>
        <v>0</v>
      </c>
      <c r="Y13" s="77">
        <f>SUMIF(Bidrag!$B$7:$B$47,$B13,Bidrag!Y$7:Y$47)+SUMIF(Uppdrag!$B$7:$B$42,$B13,Uppdrag!Y$7:Y$42)</f>
        <v>0</v>
      </c>
      <c r="Z13" s="77">
        <f>SUMIF(Bidrag!$B$7:$B$47,$B13,Bidrag!Z$7:Z$47)+SUMIF(Uppdrag!$B$7:$B$42,$B13,Uppdrag!Z$7:Z$42)</f>
        <v>0</v>
      </c>
      <c r="AA13" s="77">
        <f>SUMIF(Bidrag!$B$7:$B$47,$B13,Bidrag!AA$7:AA$47)+SUMIF(Uppdrag!$B$7:$B$42,$B13,Uppdrag!AA$7:AA$42)</f>
        <v>0</v>
      </c>
    </row>
    <row r="14" spans="2:27" x14ac:dyDescent="0.25">
      <c r="B14" s="4" t="s">
        <v>29</v>
      </c>
      <c r="C14" s="4"/>
      <c r="D14" s="45">
        <f>SUMIF(Bidrag!$B$7:$B$47,$B14,Bidrag!D$7:D$47)+SUMIF(Uppdrag!$B$7:$B$42,$B14,Uppdrag!D$7:D$42)</f>
        <v>0</v>
      </c>
      <c r="E14" s="45">
        <f>SUMIF(Bidrag!$B$7:$B$47,$B14,Bidrag!E$7:E$47)+SUMIF(Uppdrag!$B$7:$B$42,$B14,Uppdrag!E$7:E$42)</f>
        <v>0</v>
      </c>
      <c r="F14" s="45">
        <f>SUMIF(Bidrag!$B$7:$B$47,$B14,Bidrag!F$7:F$47)+SUMIF(Uppdrag!$B$7:$B$42,$B14,Uppdrag!F$7:F$42)</f>
        <v>0</v>
      </c>
      <c r="G14" s="45">
        <f>SUMIF(Bidrag!$B$7:$B$47,$B14,Bidrag!G$7:G$47)+SUMIF(Uppdrag!$B$7:$B$42,$B14,Uppdrag!G$7:G$42)</f>
        <v>0</v>
      </c>
      <c r="H14" s="45">
        <f>SUMIF(Bidrag!$B$7:$B$47,$B14,Bidrag!H$7:H$47)+SUMIF(Uppdrag!$B$7:$B$42,$B14,Uppdrag!H$7:H$42)</f>
        <v>0</v>
      </c>
      <c r="I14" s="45">
        <f>SUMIF(Bidrag!$B$7:$B$47,$B14,Bidrag!I$7:I$47)+SUMIF(Uppdrag!$B$7:$B$42,$B14,Uppdrag!I$7:I$42)</f>
        <v>0</v>
      </c>
      <c r="J14" s="45">
        <f>SUMIF(Bidrag!$B$7:$B$47,$B14,Bidrag!J$7:J$47)+SUMIF(Uppdrag!$B$7:$B$42,$B14,Uppdrag!J$7:J$42)</f>
        <v>900000</v>
      </c>
      <c r="K14" s="45">
        <f>SUMIF(Bidrag!$B$7:$B$47,$B14,Bidrag!K$7:K$47)+SUMIF(Uppdrag!$B$7:$B$42,$B14,Uppdrag!K$7:K$42)</f>
        <v>493000</v>
      </c>
      <c r="L14" s="45">
        <f>SUMIF(Bidrag!$B$7:$B$47,$B14,Bidrag!L$7:L$47)+SUMIF(Uppdrag!$B$7:$B$42,$B14,Uppdrag!L$7:L$42)</f>
        <v>518000</v>
      </c>
      <c r="M14" s="45">
        <f>SUMIF(Bidrag!$B$7:$B$47,$B14,Bidrag!M$7:M$47)+SUMIF(Uppdrag!$B$7:$B$42,$B14,Uppdrag!M$7:M$42)</f>
        <v>1368493</v>
      </c>
      <c r="N14" s="45">
        <f>SUMIF(Bidrag!$B$7:$B$47,$B14,Bidrag!N$7:N$47)+SUMIF(Uppdrag!$B$7:$B$42,$B14,Uppdrag!N$7:N$42)</f>
        <v>-738175</v>
      </c>
      <c r="O14" s="45">
        <f>SUMIF(Bidrag!$B$7:$B$47,$B14,Bidrag!O$7:O$47)+SUMIF(Uppdrag!$B$7:$B$42,$B14,Uppdrag!O$7:O$42)</f>
        <v>1300000</v>
      </c>
      <c r="P14" s="77">
        <f>SUMIF(Bidrag!$B$7:$B$47,$B14,Bidrag!P$7:P$47)+SUMIF(Uppdrag!$B$7:$B$42,$B14,Uppdrag!P$7:P$42)</f>
        <v>1289459</v>
      </c>
      <c r="Q14" s="77">
        <f>SUMIF(Bidrag!$B$7:$B$47,$B14,Bidrag!Q$7:Q$47)+SUMIF(Uppdrag!$B$7:$B$42,$B14,Uppdrag!Q$7:Q$42)</f>
        <v>2404391</v>
      </c>
      <c r="R14" s="77">
        <f>SUMIF(Bidrag!$B$7:$B$47,$B14,Bidrag!R$7:R$47)+SUMIF(Uppdrag!$B$7:$B$42,$B14,Uppdrag!R$7:R$42)</f>
        <v>453128</v>
      </c>
      <c r="S14" s="77">
        <f>SUMIF(Bidrag!$B$7:$B$47,$B14,Bidrag!S$7:S$47)+SUMIF(Uppdrag!$B$7:$B$42,$B14,Uppdrag!S$7:S$42)</f>
        <v>1705149</v>
      </c>
      <c r="T14" s="77">
        <f>SUMIF(Bidrag!$B$7:$B$47,$B14,Bidrag!T$7:T$47)+SUMIF(Uppdrag!$B$7:$B$42,$B14,Uppdrag!T$7:T$42)</f>
        <v>0</v>
      </c>
      <c r="U14" s="77">
        <f>SUMIF(Bidrag!$B$7:$B$47,$B14,Bidrag!U$7:U$47)+SUMIF(Uppdrag!$B$7:$B$42,$B14,Uppdrag!U$7:U$42)</f>
        <v>0</v>
      </c>
      <c r="V14" s="77">
        <f>SUMIF(Bidrag!$B$7:$B$47,$B14,Bidrag!V$7:V$47)+SUMIF(Uppdrag!$B$7:$B$42,$B14,Uppdrag!V$7:V$42)</f>
        <v>0</v>
      </c>
      <c r="W14" s="77">
        <f>SUMIF(Bidrag!$B$7:$B$47,$B14,Bidrag!W$7:W$47)+SUMIF(Uppdrag!$B$7:$B$42,$B14,Uppdrag!W$7:W$42)</f>
        <v>0</v>
      </c>
      <c r="X14" s="77">
        <f>SUMIF(Bidrag!$B$7:$B$47,$B14,Bidrag!X$7:X$47)+SUMIF(Uppdrag!$B$7:$B$42,$B14,Uppdrag!X$7:X$42)</f>
        <v>0</v>
      </c>
      <c r="Y14" s="77">
        <f>SUMIF(Bidrag!$B$7:$B$47,$B14,Bidrag!Y$7:Y$47)+SUMIF(Uppdrag!$B$7:$B$42,$B14,Uppdrag!Y$7:Y$42)</f>
        <v>0</v>
      </c>
      <c r="Z14" s="77">
        <f>SUMIF(Bidrag!$B$7:$B$47,$B14,Bidrag!Z$7:Z$47)+SUMIF(Uppdrag!$B$7:$B$42,$B14,Uppdrag!Z$7:Z$42)</f>
        <v>0</v>
      </c>
      <c r="AA14" s="77">
        <f>SUMIF(Bidrag!$B$7:$B$47,$B14,Bidrag!AA$7:AA$47)+SUMIF(Uppdrag!$B$7:$B$42,$B14,Uppdrag!AA$7:AA$42)</f>
        <v>0</v>
      </c>
    </row>
    <row r="15" spans="2:27" x14ac:dyDescent="0.25">
      <c r="B15" s="4" t="s">
        <v>14</v>
      </c>
      <c r="C15" s="4">
        <v>1000000000</v>
      </c>
      <c r="D15" s="45">
        <f>SUMIF(Bidrag!$B$7:$B$47,$B15,Bidrag!D$7:D$47)+SUMIF(Uppdrag!$B$7:$B$42,$B15,Uppdrag!D$7:D$42)</f>
        <v>66316656.780000001</v>
      </c>
      <c r="E15" s="45">
        <f>SUMIF(Bidrag!$B$7:$B$47,$B15,Bidrag!E$7:E$47)+SUMIF(Uppdrag!$B$7:$B$42,$B15,Uppdrag!E$7:E$42)</f>
        <v>52937206.060000002</v>
      </c>
      <c r="F15" s="45">
        <f>SUMIF(Bidrag!$B$7:$B$47,$B15,Bidrag!F$7:F$47)+SUMIF(Uppdrag!$B$7:$B$42,$B15,Uppdrag!F$7:F$42)</f>
        <v>60187263.539999999</v>
      </c>
      <c r="G15" s="45">
        <f>SUMIF(Bidrag!$B$7:$B$47,$B15,Bidrag!G$7:G$47)+SUMIF(Uppdrag!$B$7:$B$42,$B15,Uppdrag!G$7:G$42)</f>
        <v>61341044.75</v>
      </c>
      <c r="H15" s="45">
        <f>SUMIF(Bidrag!$B$7:$B$47,$B15,Bidrag!H$7:H$47)+SUMIF(Uppdrag!$B$7:$B$42,$B15,Uppdrag!H$7:H$42)</f>
        <v>50267268.590000004</v>
      </c>
      <c r="I15" s="45">
        <f>SUMIF(Bidrag!$B$7:$B$47,$B15,Bidrag!I$7:I$47)+SUMIF(Uppdrag!$B$7:$B$42,$B15,Uppdrag!I$7:I$42)</f>
        <v>52578541.640000001</v>
      </c>
      <c r="J15" s="45">
        <f>SUMIF(Bidrag!$B$7:$B$47,$B15,Bidrag!J$7:J$47)+SUMIF(Uppdrag!$B$7:$B$42,$B15,Uppdrag!J$7:J$42)</f>
        <v>57705819.420000002</v>
      </c>
      <c r="K15" s="45">
        <f>SUMIF(Bidrag!$B$7:$B$47,$B15,Bidrag!K$7:K$47)+SUMIF(Uppdrag!$B$7:$B$42,$B15,Uppdrag!K$7:K$42)</f>
        <v>52373639.900000006</v>
      </c>
      <c r="L15" s="45">
        <f>SUMIF(Bidrag!$B$7:$B$47,$B15,Bidrag!L$7:L$47)+SUMIF(Uppdrag!$B$7:$B$42,$B15,Uppdrag!L$7:L$42)</f>
        <v>52538618.780000001</v>
      </c>
      <c r="M15" s="45">
        <f>SUMIF(Bidrag!$B$7:$B$47,$B15,Bidrag!M$7:M$47)+SUMIF(Uppdrag!$B$7:$B$42,$B15,Uppdrag!M$7:M$42)</f>
        <v>56156978.780000001</v>
      </c>
      <c r="N15" s="45">
        <f>SUMIF(Bidrag!$B$7:$B$47,$B15,Bidrag!N$7:N$47)+SUMIF(Uppdrag!$B$7:$B$42,$B15,Uppdrag!N$7:N$42)</f>
        <v>47235613.25</v>
      </c>
      <c r="O15" s="45">
        <f>SUMIF(Bidrag!$B$7:$B$47,$B15,Bidrag!O$7:O$47)+SUMIF(Uppdrag!$B$7:$B$42,$B15,Uppdrag!O$7:O$42)</f>
        <v>47646790.209999993</v>
      </c>
      <c r="P15" s="77">
        <f>SUMIF(Bidrag!$B$7:$B$47,$B15,Bidrag!P$7:P$47)+SUMIF(Uppdrag!$B$7:$B$42,$B15,Uppdrag!P$7:P$42)</f>
        <v>56567049.059999987</v>
      </c>
      <c r="Q15" s="77">
        <f>SUMIF(Bidrag!$B$7:$B$47,$B15,Bidrag!Q$7:Q$47)+SUMIF(Uppdrag!$B$7:$B$42,$B15,Uppdrag!Q$7:Q$42)</f>
        <v>50810649.560000002</v>
      </c>
      <c r="R15" s="77">
        <f>SUMIF(Bidrag!$B$7:$B$47,$B15,Bidrag!R$7:R$47)+SUMIF(Uppdrag!$B$7:$B$42,$B15,Uppdrag!R$7:R$42)</f>
        <v>62655909.609999999</v>
      </c>
      <c r="S15" s="77">
        <f>SUMIF(Bidrag!$B$7:$B$47,$B15,Bidrag!S$7:S$47)+SUMIF(Uppdrag!$B$7:$B$42,$B15,Uppdrag!S$7:S$42)</f>
        <v>65280912.670000002</v>
      </c>
      <c r="T15" s="77">
        <f>SUMIF(Bidrag!$B$7:$B$47,$B15,Bidrag!T$7:T$47)+SUMIF(Uppdrag!$B$7:$B$42,$B15,Uppdrag!T$7:T$42)</f>
        <v>0</v>
      </c>
      <c r="U15" s="77">
        <f>SUMIF(Bidrag!$B$7:$B$47,$B15,Bidrag!U$7:U$47)+SUMIF(Uppdrag!$B$7:$B$42,$B15,Uppdrag!U$7:U$42)</f>
        <v>0</v>
      </c>
      <c r="V15" s="77">
        <f>SUMIF(Bidrag!$B$7:$B$47,$B15,Bidrag!V$7:V$47)+SUMIF(Uppdrag!$B$7:$B$42,$B15,Uppdrag!V$7:V$42)</f>
        <v>0</v>
      </c>
      <c r="W15" s="77">
        <f>SUMIF(Bidrag!$B$7:$B$47,$B15,Bidrag!W$7:W$47)+SUMIF(Uppdrag!$B$7:$B$42,$B15,Uppdrag!W$7:W$42)</f>
        <v>0</v>
      </c>
      <c r="X15" s="77">
        <f>SUMIF(Bidrag!$B$7:$B$47,$B15,Bidrag!X$7:X$47)+SUMIF(Uppdrag!$B$7:$B$42,$B15,Uppdrag!X$7:X$42)</f>
        <v>0</v>
      </c>
      <c r="Y15" s="77">
        <f>SUMIF(Bidrag!$B$7:$B$47,$B15,Bidrag!Y$7:Y$47)+SUMIF(Uppdrag!$B$7:$B$42,$B15,Uppdrag!Y$7:Y$42)</f>
        <v>0</v>
      </c>
      <c r="Z15" s="77">
        <f>SUMIF(Bidrag!$B$7:$B$47,$B15,Bidrag!Z$7:Z$47)+SUMIF(Uppdrag!$B$7:$B$42,$B15,Uppdrag!Z$7:Z$42)</f>
        <v>0</v>
      </c>
      <c r="AA15" s="77">
        <f>SUMIF(Bidrag!$B$7:$B$47,$B15,Bidrag!AA$7:AA$47)+SUMIF(Uppdrag!$B$7:$B$42,$B15,Uppdrag!AA$7:AA$42)</f>
        <v>0</v>
      </c>
    </row>
    <row r="16" spans="2:27" x14ac:dyDescent="0.25">
      <c r="B16" s="4" t="s">
        <v>52</v>
      </c>
      <c r="C16" s="4">
        <v>1000000000</v>
      </c>
      <c r="D16" s="45">
        <f>SUMIF(Bidrag!$B$7:$B$47,$B16,Bidrag!D$7:D$47)+SUMIF(Uppdrag!$B$7:$B$42,$B16,Uppdrag!D$7:D$42)</f>
        <v>10821649.779999999</v>
      </c>
      <c r="E16" s="45">
        <f>SUMIF(Bidrag!$B$7:$B$47,$B16,Bidrag!E$7:E$47)+SUMIF(Uppdrag!$B$7:$B$42,$B16,Uppdrag!E$7:E$42)</f>
        <v>11127993.59</v>
      </c>
      <c r="F16" s="45">
        <f>SUMIF(Bidrag!$B$7:$B$47,$B16,Bidrag!F$7:F$47)+SUMIF(Uppdrag!$B$7:$B$42,$B16,Uppdrag!F$7:F$42)</f>
        <v>10623758.630000001</v>
      </c>
      <c r="G16" s="45">
        <f>SUMIF(Bidrag!$B$7:$B$47,$B16,Bidrag!G$7:G$47)+SUMIF(Uppdrag!$B$7:$B$42,$B16,Uppdrag!G$7:G$42)</f>
        <v>8568516.5799999982</v>
      </c>
      <c r="H16" s="45">
        <f>SUMIF(Bidrag!$B$7:$B$47,$B16,Bidrag!H$7:H$47)+SUMIF(Uppdrag!$B$7:$B$42,$B16,Uppdrag!H$7:H$42)</f>
        <v>10767263.91</v>
      </c>
      <c r="I16" s="45">
        <f>SUMIF(Bidrag!$B$7:$B$47,$B16,Bidrag!I$7:I$47)+SUMIF(Uppdrag!$B$7:$B$42,$B16,Uppdrag!I$7:I$42)</f>
        <v>8185873.5700000003</v>
      </c>
      <c r="J16" s="45">
        <f>SUMIF(Bidrag!$B$7:$B$47,$B16,Bidrag!J$7:J$47)+SUMIF(Uppdrag!$B$7:$B$42,$B16,Uppdrag!J$7:J$42)</f>
        <v>5297326.91</v>
      </c>
      <c r="K16" s="45">
        <f>SUMIF(Bidrag!$B$7:$B$47,$B16,Bidrag!K$7:K$47)+SUMIF(Uppdrag!$B$7:$B$42,$B16,Uppdrag!K$7:K$42)</f>
        <v>9758268.3300000001</v>
      </c>
      <c r="L16" s="45">
        <f>SUMIF(Bidrag!$B$7:$B$47,$B16,Bidrag!L$7:L$47)+SUMIF(Uppdrag!$B$7:$B$42,$B16,Uppdrag!L$7:L$42)</f>
        <v>6860611.0800000001</v>
      </c>
      <c r="M16" s="45">
        <f>SUMIF(Bidrag!$B$7:$B$47,$B16,Bidrag!M$7:M$47)+SUMIF(Uppdrag!$B$7:$B$42,$B16,Uppdrag!M$7:M$42)</f>
        <v>14228191.18</v>
      </c>
      <c r="N16" s="45">
        <f>SUMIF(Bidrag!$B$7:$B$47,$B16,Bidrag!N$7:N$47)+SUMIF(Uppdrag!$B$7:$B$42,$B16,Uppdrag!N$7:N$42)</f>
        <v>4821864.97</v>
      </c>
      <c r="O16" s="45">
        <f>SUMIF(Bidrag!$B$7:$B$47,$B16,Bidrag!O$7:O$47)+SUMIF(Uppdrag!$B$7:$B$42,$B16,Uppdrag!O$7:O$42)</f>
        <v>10197973.460000001</v>
      </c>
      <c r="P16" s="77">
        <f>SUMIF(Bidrag!$B$7:$B$47,$B16,Bidrag!P$7:P$47)+SUMIF(Uppdrag!$B$7:$B$42,$B16,Uppdrag!P$7:P$42)</f>
        <v>2209471.13</v>
      </c>
      <c r="Q16" s="77">
        <f>SUMIF(Bidrag!$B$7:$B$47,$B16,Bidrag!Q$7:Q$47)+SUMIF(Uppdrag!$B$7:$B$42,$B16,Uppdrag!Q$7:Q$42)</f>
        <v>5000646.0299999993</v>
      </c>
      <c r="R16" s="77">
        <f>SUMIF(Bidrag!$B$7:$B$47,$B16,Bidrag!R$7:R$47)+SUMIF(Uppdrag!$B$7:$B$42,$B16,Uppdrag!R$7:R$42)</f>
        <v>5396436.3600000003</v>
      </c>
      <c r="S16" s="77">
        <f>SUMIF(Bidrag!$B$7:$B$47,$B16,Bidrag!S$7:S$47)+SUMIF(Uppdrag!$B$7:$B$42,$B16,Uppdrag!S$7:S$42)</f>
        <v>2465664.37</v>
      </c>
      <c r="T16" s="77">
        <f>SUMIF(Bidrag!$B$7:$B$47,$B16,Bidrag!T$7:T$47)+SUMIF(Uppdrag!$B$7:$B$42,$B16,Uppdrag!T$7:T$42)</f>
        <v>0</v>
      </c>
      <c r="U16" s="77">
        <f>SUMIF(Bidrag!$B$7:$B$47,$B16,Bidrag!U$7:U$47)+SUMIF(Uppdrag!$B$7:$B$42,$B16,Uppdrag!U$7:U$42)</f>
        <v>0</v>
      </c>
      <c r="V16" s="77">
        <f>SUMIF(Bidrag!$B$7:$B$47,$B16,Bidrag!V$7:V$47)+SUMIF(Uppdrag!$B$7:$B$42,$B16,Uppdrag!V$7:V$42)</f>
        <v>0</v>
      </c>
      <c r="W16" s="77">
        <f>SUMIF(Bidrag!$B$7:$B$47,$B16,Bidrag!W$7:W$47)+SUMIF(Uppdrag!$B$7:$B$42,$B16,Uppdrag!W$7:W$42)</f>
        <v>0</v>
      </c>
      <c r="X16" s="77">
        <f>SUMIF(Bidrag!$B$7:$B$47,$B16,Bidrag!X$7:X$47)+SUMIF(Uppdrag!$B$7:$B$42,$B16,Uppdrag!X$7:X$42)</f>
        <v>0</v>
      </c>
      <c r="Y16" s="77">
        <f>SUMIF(Bidrag!$B$7:$B$47,$B16,Bidrag!Y$7:Y$47)+SUMIF(Uppdrag!$B$7:$B$42,$B16,Uppdrag!Y$7:Y$42)</f>
        <v>0</v>
      </c>
      <c r="Z16" s="77">
        <f>SUMIF(Bidrag!$B$7:$B$47,$B16,Bidrag!Z$7:Z$47)+SUMIF(Uppdrag!$B$7:$B$42,$B16,Uppdrag!Z$7:Z$42)</f>
        <v>0</v>
      </c>
      <c r="AA16" s="77">
        <f>SUMIF(Bidrag!$B$7:$B$47,$B16,Bidrag!AA$7:AA$47)+SUMIF(Uppdrag!$B$7:$B$42,$B16,Uppdrag!AA$7:AA$42)</f>
        <v>0</v>
      </c>
    </row>
    <row r="17" spans="2:27" x14ac:dyDescent="0.25">
      <c r="B17" s="20" t="s">
        <v>22</v>
      </c>
      <c r="C17" s="20"/>
      <c r="D17" s="45">
        <f>SUMIF(Bidrag!$B$7:$B$47,$B17,Bidrag!D$7:D$47)+SUMIF(Uppdrag!$B$7:$B$42,$B17,Uppdrag!D$7:D$42)</f>
        <v>0</v>
      </c>
      <c r="E17" s="45">
        <f>SUMIF(Bidrag!$B$7:$B$47,$B17,Bidrag!E$7:E$47)+SUMIF(Uppdrag!$B$7:$B$42,$B17,Uppdrag!E$7:E$42)</f>
        <v>0</v>
      </c>
      <c r="F17" s="45">
        <f>SUMIF(Bidrag!$B$7:$B$47,$B17,Bidrag!F$7:F$47)+SUMIF(Uppdrag!$B$7:$B$42,$B17,Uppdrag!F$7:F$42)</f>
        <v>0</v>
      </c>
      <c r="G17" s="45">
        <f>SUMIF(Bidrag!$B$7:$B$47,$B17,Bidrag!G$7:G$47)+SUMIF(Uppdrag!$B$7:$B$42,$B17,Uppdrag!G$7:G$42)</f>
        <v>115000</v>
      </c>
      <c r="H17" s="45">
        <f>SUMIF(Bidrag!$B$7:$B$47,$B17,Bidrag!H$7:H$47)+SUMIF(Uppdrag!$B$7:$B$42,$B17,Uppdrag!H$7:H$42)</f>
        <v>0</v>
      </c>
      <c r="I17" s="45">
        <f>SUMIF(Bidrag!$B$7:$B$47,$B17,Bidrag!I$7:I$47)+SUMIF(Uppdrag!$B$7:$B$42,$B17,Uppdrag!I$7:I$42)</f>
        <v>230000</v>
      </c>
      <c r="J17" s="45">
        <f>SUMIF(Bidrag!$B$7:$B$47,$B17,Bidrag!J$7:J$47)+SUMIF(Uppdrag!$B$7:$B$42,$B17,Uppdrag!J$7:J$42)</f>
        <v>70000</v>
      </c>
      <c r="K17" s="45">
        <f>SUMIF(Bidrag!$B$7:$B$47,$B17,Bidrag!K$7:K$47)+SUMIF(Uppdrag!$B$7:$B$42,$B17,Uppdrag!K$7:K$42)</f>
        <v>0</v>
      </c>
      <c r="L17" s="45">
        <f>SUMIF(Bidrag!$B$7:$B$47,$B17,Bidrag!L$7:L$47)+SUMIF(Uppdrag!$B$7:$B$42,$B17,Uppdrag!L$7:L$42)</f>
        <v>0</v>
      </c>
      <c r="M17" s="45">
        <f>SUMIF(Bidrag!$B$7:$B$47,$B17,Bidrag!M$7:M$47)+SUMIF(Uppdrag!$B$7:$B$42,$B17,Uppdrag!M$7:M$42)</f>
        <v>0</v>
      </c>
      <c r="N17" s="45">
        <f>SUMIF(Bidrag!$B$7:$B$47,$B17,Bidrag!N$7:N$47)+SUMIF(Uppdrag!$B$7:$B$42,$B17,Uppdrag!N$7:N$42)</f>
        <v>0</v>
      </c>
      <c r="O17" s="45">
        <f>SUMIF(Bidrag!$B$7:$B$47,$B17,Bidrag!O$7:O$47)+SUMIF(Uppdrag!$B$7:$B$42,$B17,Uppdrag!O$7:O$42)</f>
        <v>0</v>
      </c>
      <c r="P17" s="45">
        <f>SUMIF(Bidrag!$B$7:$B$47,$B17,Bidrag!P$7:P$47)+SUMIF(Uppdrag!$B$7:$B$42,$B17,Uppdrag!P$7:P$42)</f>
        <v>0</v>
      </c>
      <c r="Q17" s="45">
        <f>SUMIF(Bidrag!$B$7:$B$47,$B17,Bidrag!Q$7:Q$47)+SUMIF(Uppdrag!$B$7:$B$42,$B17,Uppdrag!Q$7:Q$42)</f>
        <v>0</v>
      </c>
      <c r="R17" s="45">
        <f>SUMIF(Bidrag!$B$7:$B$47,$B17,Bidrag!R$7:R$47)+SUMIF(Uppdrag!$B$7:$B$42,$B17,Uppdrag!R$7:R$42)</f>
        <v>700000</v>
      </c>
      <c r="S17" s="45">
        <f>SUMIF(Bidrag!$B$7:$B$47,$B17,Bidrag!S$7:S$47)+SUMIF(Uppdrag!$B$7:$B$42,$B17,Uppdrag!S$7:S$42)</f>
        <v>0</v>
      </c>
      <c r="T17" s="45">
        <f>SUMIF(Bidrag!$B$7:$B$47,$B17,Bidrag!T$7:T$47)+SUMIF(Uppdrag!$B$7:$B$42,$B17,Uppdrag!T$7:T$42)</f>
        <v>0</v>
      </c>
      <c r="U17" s="45">
        <f>SUMIF(Bidrag!$B$7:$B$47,$B17,Bidrag!U$7:U$47)+SUMIF(Uppdrag!$B$7:$B$42,$B17,Uppdrag!U$7:U$42)</f>
        <v>0</v>
      </c>
      <c r="V17" s="45">
        <f>SUMIF(Bidrag!$B$7:$B$47,$B17,Bidrag!V$7:V$47)+SUMIF(Uppdrag!$B$7:$B$42,$B17,Uppdrag!V$7:V$42)</f>
        <v>0</v>
      </c>
      <c r="W17" s="45">
        <f>SUMIF(Bidrag!$B$7:$B$47,$B17,Bidrag!W$7:W$47)+SUMIF(Uppdrag!$B$7:$B$42,$B17,Uppdrag!W$7:W$42)</f>
        <v>0</v>
      </c>
      <c r="X17" s="45">
        <f>SUMIF(Bidrag!$B$7:$B$47,$B17,Bidrag!X$7:X$47)+SUMIF(Uppdrag!$B$7:$B$42,$B17,Uppdrag!X$7:X$42)</f>
        <v>0</v>
      </c>
      <c r="Y17" s="45">
        <f>SUMIF(Bidrag!$B$7:$B$47,$B17,Bidrag!Y$7:Y$47)+SUMIF(Uppdrag!$B$7:$B$42,$B17,Uppdrag!Y$7:Y$42)</f>
        <v>0</v>
      </c>
      <c r="Z17" s="45">
        <f>SUMIF(Bidrag!$B$7:$B$47,$B17,Bidrag!Z$7:Z$47)+SUMIF(Uppdrag!$B$7:$B$42,$B17,Uppdrag!Z$7:Z$42)</f>
        <v>0</v>
      </c>
      <c r="AA17" s="45">
        <f>SUMIF(Bidrag!$B$7:$B$47,$B17,Bidrag!AA$7:AA$47)+SUMIF(Uppdrag!$B$7:$B$42,$B17,Uppdrag!AA$7:AA$42)</f>
        <v>0</v>
      </c>
    </row>
    <row r="18" spans="2:27" x14ac:dyDescent="0.25">
      <c r="B18" s="4" t="s">
        <v>49</v>
      </c>
      <c r="C18" s="4"/>
      <c r="D18" s="45"/>
      <c r="E18" s="45">
        <f>SUMIF(Bidrag!$B$7:$B$47,$B18,Bidrag!E$7:E$47)+SUMIF(Uppdrag!$B$7:$B$42,$B18,Uppdrag!E$7:E$42)</f>
        <v>59204570</v>
      </c>
      <c r="F18" s="45">
        <f>SUMIF(Bidrag!$B$7:$B$47,$B18,Bidrag!F$7:F$47)+SUMIF(Uppdrag!$B$7:$B$42,$B18,Uppdrag!F$7:F$42)</f>
        <v>129589847.57000001</v>
      </c>
      <c r="G18" s="45">
        <f>SUMIF(Bidrag!$B$7:$B$47,$B18,Bidrag!G$7:G$47)+SUMIF(Uppdrag!$B$7:$B$42,$B18,Uppdrag!G$7:G$42)</f>
        <v>125919747.78999999</v>
      </c>
      <c r="H18" s="45">
        <f>SUMIF(Bidrag!$B$7:$B$47,$B18,Bidrag!H$7:H$47)+SUMIF(Uppdrag!$B$7:$B$42,$B18,Uppdrag!H$7:H$42)</f>
        <v>133263223.43000001</v>
      </c>
      <c r="I18" s="45">
        <f>SUMIF(Bidrag!$B$7:$B$47,$B18,Bidrag!I$7:I$47)+SUMIF(Uppdrag!$B$7:$B$42,$B18,Uppdrag!I$7:I$42)</f>
        <v>125924759.41</v>
      </c>
      <c r="J18" s="45">
        <f>SUMIF(Bidrag!$B$7:$B$47,$B18,Bidrag!J$7:J$47)+SUMIF(Uppdrag!$B$7:$B$42,$B18,Uppdrag!J$7:J$42)</f>
        <v>128590846.45999999</v>
      </c>
      <c r="K18" s="45">
        <f>SUMIF(Bidrag!$B$7:$B$47,$B18,Bidrag!K$7:K$47)+SUMIF(Uppdrag!$B$7:$B$42,$B18,Uppdrag!K$7:K$42)</f>
        <v>139102524.52000001</v>
      </c>
      <c r="L18" s="45">
        <f>SUMIF(Bidrag!$B$7:$B$47,$B18,Bidrag!L$7:L$47)+SUMIF(Uppdrag!$B$7:$B$42,$B18,Uppdrag!L$7:L$42)</f>
        <v>131248243.81999999</v>
      </c>
      <c r="M18" s="45">
        <f>SUMIF(Bidrag!$B$7:$B$47,$B18,Bidrag!M$7:M$47)+SUMIF(Uppdrag!$B$7:$B$42,$B18,Uppdrag!M$7:M$42)</f>
        <v>130049308.30000001</v>
      </c>
      <c r="N18" s="45">
        <f>SUMIF(Bidrag!$B$7:$B$47,$B18,Bidrag!N$7:N$47)+SUMIF(Uppdrag!$B$7:$B$42,$B18,Uppdrag!N$7:N$42)</f>
        <v>148398240.23000002</v>
      </c>
      <c r="O18" s="45">
        <f>SUMIF(Bidrag!$B$7:$B$47,$B18,Bidrag!O$7:O$47)+SUMIF(Uppdrag!$B$7:$B$42,$B18,Uppdrag!O$7:O$42)</f>
        <v>158243763.22999999</v>
      </c>
      <c r="P18" s="77">
        <f>SUMIF(Bidrag!$B$7:$B$47,$B18,Bidrag!P$7:P$47)+SUMIF(Uppdrag!$B$7:$B$42,$B18,Uppdrag!P$7:P$42)</f>
        <v>213139032.98000002</v>
      </c>
      <c r="Q18" s="77">
        <f>SUMIF(Bidrag!$B$7:$B$47,$B18,Bidrag!Q$7:Q$47)+SUMIF(Uppdrag!$B$7:$B$42,$B18,Uppdrag!Q$7:Q$42)</f>
        <v>197318922.88999999</v>
      </c>
      <c r="R18" s="77">
        <f>SUMIF(Bidrag!$B$7:$B$47,$B18,Bidrag!R$7:R$47)+SUMIF(Uppdrag!$B$7:$B$42,$B18,Uppdrag!R$7:R$42)</f>
        <v>282465478.41000003</v>
      </c>
      <c r="S18" s="77">
        <f>SUMIF(Bidrag!$B$7:$B$47,$B18,Bidrag!S$7:S$47)+SUMIF(Uppdrag!$B$7:$B$42,$B18,Uppdrag!S$7:S$42)</f>
        <v>257209615.90000004</v>
      </c>
      <c r="T18" s="77">
        <f>SUMIF(Bidrag!$B$7:$B$47,$B18,Bidrag!T$7:T$47)+SUMIF(Uppdrag!$B$7:$B$42,$B18,Uppdrag!T$7:T$42)</f>
        <v>0</v>
      </c>
      <c r="U18" s="77">
        <f>SUMIF(Bidrag!$B$7:$B$47,$B18,Bidrag!U$7:U$47)+SUMIF(Uppdrag!$B$7:$B$42,$B18,Uppdrag!U$7:U$42)</f>
        <v>0</v>
      </c>
      <c r="V18" s="77">
        <f>SUMIF(Bidrag!$B$7:$B$47,$B18,Bidrag!V$7:V$47)+SUMIF(Uppdrag!$B$7:$B$42,$B18,Uppdrag!V$7:V$42)</f>
        <v>0</v>
      </c>
      <c r="W18" s="77">
        <f>SUMIF(Bidrag!$B$7:$B$47,$B18,Bidrag!W$7:W$47)+SUMIF(Uppdrag!$B$7:$B$42,$B18,Uppdrag!W$7:W$42)</f>
        <v>0</v>
      </c>
      <c r="X18" s="77">
        <f>SUMIF(Bidrag!$B$7:$B$47,$B18,Bidrag!X$7:X$47)+SUMIF(Uppdrag!$B$7:$B$42,$B18,Uppdrag!X$7:X$42)</f>
        <v>0</v>
      </c>
      <c r="Y18" s="77">
        <f>SUMIF(Bidrag!$B$7:$B$47,$B18,Bidrag!Y$7:Y$47)+SUMIF(Uppdrag!$B$7:$B$42,$B18,Uppdrag!Y$7:Y$42)</f>
        <v>0</v>
      </c>
      <c r="Z18" s="77">
        <f>SUMIF(Bidrag!$B$7:$B$47,$B18,Bidrag!Z$7:Z$47)+SUMIF(Uppdrag!$B$7:$B$42,$B18,Uppdrag!Z$7:Z$42)</f>
        <v>0</v>
      </c>
      <c r="AA18" s="77">
        <f>SUMIF(Bidrag!$B$7:$B$47,$B18,Bidrag!AA$7:AA$47)+SUMIF(Uppdrag!$B$7:$B$42,$B18,Uppdrag!AA$7:AA$42)</f>
        <v>0</v>
      </c>
    </row>
    <row r="19" spans="2:27" x14ac:dyDescent="0.25">
      <c r="B19" s="4" t="s">
        <v>21</v>
      </c>
      <c r="C19" s="4"/>
      <c r="D19" s="45">
        <f>SUMIF(Bidrag!$B$7:$B$47,$B19,Bidrag!D$7:D$47)+SUMIF(Uppdrag!$B$7:$B$42,$B19,Uppdrag!D$7:D$42)</f>
        <v>0</v>
      </c>
      <c r="E19" s="45">
        <f>SUMIF(Bidrag!$B$7:$B$47,$B19,Bidrag!E$7:E$47)+SUMIF(Uppdrag!$B$7:$B$42,$B19,Uppdrag!E$7:E$42)</f>
        <v>0</v>
      </c>
      <c r="F19" s="45">
        <f>SUMIF(Bidrag!$B$7:$B$47,$B19,Bidrag!F$7:F$47)+SUMIF(Uppdrag!$B$7:$B$42,$B19,Uppdrag!F$7:F$42)</f>
        <v>0</v>
      </c>
      <c r="G19" s="45">
        <f>SUMIF(Bidrag!$B$7:$B$47,$B19,Bidrag!G$7:G$47)+SUMIF(Uppdrag!$B$7:$B$42,$B19,Uppdrag!G$7:G$42)</f>
        <v>500000</v>
      </c>
      <c r="H19" s="45">
        <f>SUMIF(Bidrag!$B$7:$B$47,$B19,Bidrag!H$7:H$47)+SUMIF(Uppdrag!$B$7:$B$42,$B19,Uppdrag!H$7:H$42)</f>
        <v>500000</v>
      </c>
      <c r="I19" s="45">
        <f>SUMIF(Bidrag!$B$7:$B$47,$B19,Bidrag!I$7:I$47)+SUMIF(Uppdrag!$B$7:$B$42,$B19,Uppdrag!I$7:I$42)</f>
        <v>500000</v>
      </c>
      <c r="J19" s="45"/>
      <c r="K19" s="45">
        <f>SUMIF(Bidrag!$B$7:$B$47,$B19,Bidrag!K$7:K$47)+SUMIF(Uppdrag!$B$7:$B$42,$B19,Uppdrag!K$7:K$42)</f>
        <v>400000</v>
      </c>
      <c r="L19" s="45">
        <f>SUMIF(Bidrag!$B$7:$B$47,$B19,Bidrag!L$7:L$47)+SUMIF(Uppdrag!$B$7:$B$42,$B19,Uppdrag!L$7:L$42)</f>
        <v>466850</v>
      </c>
      <c r="M19" s="45">
        <f>SUMIF(Bidrag!$B$7:$B$47,$B19,Bidrag!M$7:M$47)+SUMIF(Uppdrag!$B$7:$B$42,$B19,Uppdrag!M$7:M$42)</f>
        <v>400000</v>
      </c>
      <c r="N19" s="45">
        <f>SUMIF(Bidrag!$B$7:$B$47,$B19,Bidrag!N$7:N$47)+SUMIF(Uppdrag!$B$7:$B$42,$B19,Uppdrag!N$7:N$42)</f>
        <v>400000</v>
      </c>
      <c r="O19" s="45">
        <f>SUMIF(Bidrag!$B$7:$B$47,$B19,Bidrag!O$7:O$47)+SUMIF(Uppdrag!$B$7:$B$42,$B19,Uppdrag!O$7:O$42)</f>
        <v>400000</v>
      </c>
      <c r="P19" s="77">
        <f>SUMIF(Bidrag!$B$7:$B$47,$B19,Bidrag!P$7:P$47)+SUMIF(Uppdrag!$B$7:$B$42,$B19,Uppdrag!P$7:P$42)</f>
        <v>399997.34</v>
      </c>
      <c r="Q19" s="77">
        <f>SUMIF(Bidrag!$B$7:$B$47,$B19,Bidrag!Q$7:Q$47)+SUMIF(Uppdrag!$B$7:$B$42,$B19,Uppdrag!Q$7:Q$42)</f>
        <v>0</v>
      </c>
      <c r="R19" s="77">
        <f>SUMIF(Bidrag!$B$7:$B$47,$B19,Bidrag!R$7:R$47)+SUMIF(Uppdrag!$B$7:$B$42,$B19,Uppdrag!R$7:R$42)</f>
        <v>0</v>
      </c>
      <c r="S19" s="77">
        <f>SUMIF(Bidrag!$B$7:$B$47,$B19,Bidrag!S$7:S$47)+SUMIF(Uppdrag!$B$7:$B$42,$B19,Uppdrag!S$7:S$42)</f>
        <v>0</v>
      </c>
      <c r="T19" s="77">
        <f>SUMIF(Bidrag!$B$7:$B$47,$B19,Bidrag!T$7:T$47)+SUMIF(Uppdrag!$B$7:$B$42,$B19,Uppdrag!T$7:T$42)</f>
        <v>0</v>
      </c>
      <c r="U19" s="77">
        <f>SUMIF(Bidrag!$B$7:$B$47,$B19,Bidrag!U$7:U$47)+SUMIF(Uppdrag!$B$7:$B$42,$B19,Uppdrag!U$7:U$42)</f>
        <v>0</v>
      </c>
      <c r="V19" s="77">
        <f>SUMIF(Bidrag!$B$7:$B$47,$B19,Bidrag!V$7:V$47)+SUMIF(Uppdrag!$B$7:$B$42,$B19,Uppdrag!V$7:V$42)</f>
        <v>0</v>
      </c>
      <c r="W19" s="77">
        <f>SUMIF(Bidrag!$B$7:$B$47,$B19,Bidrag!W$7:W$47)+SUMIF(Uppdrag!$B$7:$B$42,$B19,Uppdrag!W$7:W$42)</f>
        <v>0</v>
      </c>
      <c r="X19" s="77">
        <f>SUMIF(Bidrag!$B$7:$B$47,$B19,Bidrag!X$7:X$47)+SUMIF(Uppdrag!$B$7:$B$42,$B19,Uppdrag!X$7:X$42)</f>
        <v>0</v>
      </c>
      <c r="Y19" s="77">
        <f>SUMIF(Bidrag!$B$7:$B$47,$B19,Bidrag!Y$7:Y$47)+SUMIF(Uppdrag!$B$7:$B$42,$B19,Uppdrag!Y$7:Y$42)</f>
        <v>0</v>
      </c>
      <c r="Z19" s="77">
        <f>SUMIF(Bidrag!$B$7:$B$47,$B19,Bidrag!Z$7:Z$47)+SUMIF(Uppdrag!$B$7:$B$42,$B19,Uppdrag!Z$7:Z$42)</f>
        <v>0</v>
      </c>
      <c r="AA19" s="77">
        <f>SUMIF(Bidrag!$B$7:$B$47,$B19,Bidrag!AA$7:AA$47)+SUMIF(Uppdrag!$B$7:$B$42,$B19,Uppdrag!AA$7:AA$42)</f>
        <v>0</v>
      </c>
    </row>
    <row r="20" spans="2:27" x14ac:dyDescent="0.25">
      <c r="B20" s="4" t="s">
        <v>51</v>
      </c>
      <c r="C20" s="4">
        <v>1000000000</v>
      </c>
      <c r="D20" s="45">
        <f>SUMIF(Bidrag!$B$7:$B$47,$B20,Bidrag!D$7:D$47)+SUMIF(Uppdrag!$B$7:$B$42,$B20,Uppdrag!D$7:D$42)</f>
        <v>41449885.740000002</v>
      </c>
      <c r="E20" s="45">
        <f>SUMIF(Bidrag!$B$7:$B$47,$B20,Bidrag!E$7:E$47)+SUMIF(Uppdrag!$B$7:$B$42,$B20,Uppdrag!E$7:E$42)</f>
        <v>47782821.100000001</v>
      </c>
      <c r="F20" s="45">
        <f>SUMIF(Bidrag!$B$7:$B$47,$B20,Bidrag!F$7:F$47)+SUMIF(Uppdrag!$B$7:$B$42,$B20,Uppdrag!F$7:F$42)</f>
        <v>34926579.740000002</v>
      </c>
      <c r="G20" s="45">
        <f>SUMIF(Bidrag!$B$7:$B$47,$B20,Bidrag!G$7:G$47)+SUMIF(Uppdrag!$B$7:$B$42,$B20,Uppdrag!G$7:G$42)</f>
        <v>31985107</v>
      </c>
      <c r="H20" s="45">
        <f>SUMIF(Bidrag!$B$7:$B$47,$B20,Bidrag!H$7:H$47)+SUMIF(Uppdrag!$B$7:$B$42,$B20,Uppdrag!H$7:H$42)</f>
        <v>56058083.600000001</v>
      </c>
      <c r="I20" s="45">
        <f>SUMIF(Bidrag!$B$7:$B$47,$B20,Bidrag!I$7:I$47)+SUMIF(Uppdrag!$B$7:$B$42,$B20,Uppdrag!I$7:I$42)</f>
        <v>43649196.329999998</v>
      </c>
      <c r="J20" s="45">
        <f>SUMIF(Bidrag!$B$7:$B$47,$B20,Bidrag!J$7:J$47)+SUMIF(Uppdrag!$B$7:$B$42,$B20,Uppdrag!J$7:J$42)</f>
        <v>27848567.119999997</v>
      </c>
      <c r="K20" s="45">
        <f>SUMIF(Bidrag!$B$7:$B$47,$B20,Bidrag!K$7:K$47)+SUMIF(Uppdrag!$B$7:$B$42,$B20,Uppdrag!K$7:K$42)</f>
        <v>31876076.359999999</v>
      </c>
      <c r="L20" s="45">
        <f>SUMIF(Bidrag!$B$7:$B$47,$B20,Bidrag!L$7:L$47)+SUMIF(Uppdrag!$B$7:$B$42,$B20,Uppdrag!L$7:L$42)</f>
        <v>32877167.390000001</v>
      </c>
      <c r="M20" s="45">
        <f>SUMIF(Bidrag!$B$7:$B$47,$B20,Bidrag!M$7:M$47)+SUMIF(Uppdrag!$B$7:$B$42,$B20,Uppdrag!M$7:M$42)</f>
        <v>29059061.370000001</v>
      </c>
      <c r="N20" s="45">
        <f>SUMIF(Bidrag!$B$7:$B$47,$B20,Bidrag!N$7:N$47)+SUMIF(Uppdrag!$B$7:$B$42,$B20,Uppdrag!N$7:N$42)</f>
        <v>54573893.560000002</v>
      </c>
      <c r="O20" s="45">
        <f>SUMIF(Bidrag!$B$7:$B$47,$B20,Bidrag!O$7:O$47)+SUMIF(Uppdrag!$B$7:$B$42,$B20,Uppdrag!O$7:O$42)</f>
        <v>28559969.289999999</v>
      </c>
      <c r="P20" s="77">
        <f>SUMIF(Bidrag!$B$7:$B$47,$B20,Bidrag!P$7:P$47)+SUMIF(Uppdrag!$B$7:$B$42,$B20,Uppdrag!P$7:P$42)</f>
        <v>26838407.75</v>
      </c>
      <c r="Q20" s="77">
        <f>SUMIF(Bidrag!$B$7:$B$47,$B20,Bidrag!Q$7:Q$47)+SUMIF(Uppdrag!$B$7:$B$42,$B20,Uppdrag!Q$7:Q$42)</f>
        <v>26259103.240000002</v>
      </c>
      <c r="R20" s="77">
        <f>SUMIF(Bidrag!$B$7:$B$47,$B20,Bidrag!R$7:R$47)+SUMIF(Uppdrag!$B$7:$B$42,$B20,Uppdrag!R$7:R$42)</f>
        <v>29760319.960000001</v>
      </c>
      <c r="S20" s="77">
        <f>SUMIF(Bidrag!$B$7:$B$47,$B20,Bidrag!S$7:S$47)+SUMIF(Uppdrag!$B$7:$B$42,$B20,Uppdrag!S$7:S$42)</f>
        <v>43911755.060000002</v>
      </c>
      <c r="T20" s="77">
        <f>SUMIF(Bidrag!$B$7:$B$47,$B20,Bidrag!T$7:T$47)+SUMIF(Uppdrag!$B$7:$B$42,$B20,Uppdrag!T$7:T$42)</f>
        <v>0</v>
      </c>
      <c r="U20" s="77">
        <f>SUMIF(Bidrag!$B$7:$B$47,$B20,Bidrag!U$7:U$47)+SUMIF(Uppdrag!$B$7:$B$42,$B20,Uppdrag!U$7:U$42)</f>
        <v>0</v>
      </c>
      <c r="V20" s="77">
        <f>SUMIF(Bidrag!$B$7:$B$47,$B20,Bidrag!V$7:V$47)+SUMIF(Uppdrag!$B$7:$B$42,$B20,Uppdrag!V$7:V$42)</f>
        <v>0</v>
      </c>
      <c r="W20" s="77">
        <f>SUMIF(Bidrag!$B$7:$B$47,$B20,Bidrag!W$7:W$47)+SUMIF(Uppdrag!$B$7:$B$42,$B20,Uppdrag!W$7:W$42)</f>
        <v>0</v>
      </c>
      <c r="X20" s="77">
        <f>SUMIF(Bidrag!$B$7:$B$47,$B20,Bidrag!X$7:X$47)+SUMIF(Uppdrag!$B$7:$B$42,$B20,Uppdrag!X$7:X$42)</f>
        <v>0</v>
      </c>
      <c r="Y20" s="77">
        <f>SUMIF(Bidrag!$B$7:$B$47,$B20,Bidrag!Y$7:Y$47)+SUMIF(Uppdrag!$B$7:$B$42,$B20,Uppdrag!Y$7:Y$42)</f>
        <v>0</v>
      </c>
      <c r="Z20" s="77">
        <f>SUMIF(Bidrag!$B$7:$B$47,$B20,Bidrag!Z$7:Z$47)+SUMIF(Uppdrag!$B$7:$B$42,$B20,Uppdrag!Z$7:Z$42)</f>
        <v>0</v>
      </c>
      <c r="AA20" s="77">
        <f>SUMIF(Bidrag!$B$7:$B$47,$B20,Bidrag!AA$7:AA$47)+SUMIF(Uppdrag!$B$7:$B$42,$B20,Uppdrag!AA$7:AA$42)</f>
        <v>0</v>
      </c>
    </row>
    <row r="21" spans="2:27" x14ac:dyDescent="0.25">
      <c r="B21" s="4" t="s">
        <v>48</v>
      </c>
      <c r="C21" s="4">
        <v>1000000000</v>
      </c>
      <c r="D21" s="45">
        <f>SUMIF(Bidrag!$B$7:$B$47,$B21,Bidrag!D$7:D$47)+SUMIF(Uppdrag!$B$7:$B$42,$B21,Uppdrag!D$7:D$42)</f>
        <v>4408000</v>
      </c>
      <c r="E21" s="45">
        <f>SUMIF(Bidrag!$B$7:$B$47,$B21,Bidrag!E$7:E$47)+SUMIF(Uppdrag!$B$7:$B$42,$B21,Uppdrag!E$7:E$42)</f>
        <v>2920528</v>
      </c>
      <c r="F21" s="45">
        <f>SUMIF(Bidrag!$B$7:$B$47,$B21,Bidrag!F$7:F$47)+SUMIF(Uppdrag!$B$7:$B$42,$B21,Uppdrag!F$7:F$42)</f>
        <v>1816000</v>
      </c>
      <c r="G21" s="45">
        <f>SUMIF(Bidrag!$B$7:$B$47,$B21,Bidrag!G$7:G$47)+SUMIF(Uppdrag!$B$7:$B$42,$B21,Uppdrag!G$7:G$42)</f>
        <v>568000</v>
      </c>
      <c r="H21" s="45">
        <f>SUMIF(Bidrag!$B$7:$B$47,$B21,Bidrag!H$7:H$47)+SUMIF(Uppdrag!$B$7:$B$42,$B21,Uppdrag!H$7:H$42)</f>
        <v>0</v>
      </c>
      <c r="I21" s="45">
        <f>SUMIF(Bidrag!$B$7:$B$47,$B21,Bidrag!I$7:I$47)+SUMIF(Uppdrag!$B$7:$B$42,$B21,Uppdrag!I$7:I$42)</f>
        <v>0</v>
      </c>
      <c r="J21" s="45">
        <f>SUMIF(Bidrag!$B$7:$B$47,$B21,Bidrag!J$7:J$47)+SUMIF(Uppdrag!$B$7:$B$42,$B21,Uppdrag!J$7:J$42)</f>
        <v>0</v>
      </c>
      <c r="K21" s="45">
        <f>SUMIF(Bidrag!$B$7:$B$47,$B21,Bidrag!K$7:K$47)+SUMIF(Uppdrag!$B$7:$B$42,$B21,Uppdrag!K$7:K$42)</f>
        <v>0</v>
      </c>
      <c r="L21" s="45">
        <f>SUMIF(Bidrag!$B$7:$B$47,$B21,Bidrag!L$7:L$47)+SUMIF(Uppdrag!$B$7:$B$42,$B21,Uppdrag!L$7:L$42)</f>
        <v>0</v>
      </c>
      <c r="M21" s="45">
        <f>SUMIF(Bidrag!$B$7:$B$47,$B21,Bidrag!M$7:M$47)+SUMIF(Uppdrag!$B$7:$B$42,$B21,Uppdrag!M$7:M$42)</f>
        <v>0</v>
      </c>
      <c r="N21" s="45">
        <f>SUMIF(Bidrag!$B$7:$B$47,$B21,Bidrag!N$7:N$47)+SUMIF(Uppdrag!$B$7:$B$42,$B21,Uppdrag!N$7:N$42)</f>
        <v>0</v>
      </c>
      <c r="O21" s="45">
        <f>SUMIF(Bidrag!$B$7:$B$47,$B21,Bidrag!O$7:O$47)+SUMIF(Uppdrag!$B$7:$B$42,$B21,Uppdrag!O$7:O$42)</f>
        <v>0</v>
      </c>
      <c r="P21" s="45">
        <f>SUMIF(Bidrag!$B$7:$B$47,$B21,Bidrag!P$7:P$47)+SUMIF(Uppdrag!$B$7:$B$42,$B21,Uppdrag!P$7:P$42)</f>
        <v>0</v>
      </c>
      <c r="Q21" s="45">
        <f>SUMIF(Bidrag!$B$7:$B$47,$B21,Bidrag!Q$7:Q$47)+SUMIF(Uppdrag!$B$7:$B$42,$B21,Uppdrag!Q$7:Q$42)</f>
        <v>0</v>
      </c>
      <c r="R21" s="45">
        <f>SUMIF(Bidrag!$B$7:$B$47,$B21,Bidrag!R$7:R$47)+SUMIF(Uppdrag!$B$7:$B$42,$B21,Uppdrag!R$7:R$42)</f>
        <v>0</v>
      </c>
      <c r="S21" s="45">
        <f>SUMIF(Bidrag!$B$7:$B$47,$B21,Bidrag!S$7:S$47)+SUMIF(Uppdrag!$B$7:$B$42,$B21,Uppdrag!S$7:S$42)</f>
        <v>0</v>
      </c>
      <c r="T21" s="45">
        <f>SUMIF(Bidrag!$B$7:$B$47,$B21,Bidrag!T$7:T$47)+SUMIF(Uppdrag!$B$7:$B$42,$B21,Uppdrag!T$7:T$42)</f>
        <v>0</v>
      </c>
      <c r="U21" s="45">
        <f>SUMIF(Bidrag!$B$7:$B$47,$B21,Bidrag!U$7:U$47)+SUMIF(Uppdrag!$B$7:$B$42,$B21,Uppdrag!U$7:U$42)</f>
        <v>0</v>
      </c>
      <c r="V21" s="45">
        <f>SUMIF(Bidrag!$B$7:$B$47,$B21,Bidrag!V$7:V$47)+SUMIF(Uppdrag!$B$7:$B$42,$B21,Uppdrag!V$7:V$42)</f>
        <v>0</v>
      </c>
      <c r="W21" s="45">
        <f>SUMIF(Bidrag!$B$7:$B$47,$B21,Bidrag!W$7:W$47)+SUMIF(Uppdrag!$B$7:$B$42,$B21,Uppdrag!W$7:W$42)</f>
        <v>0</v>
      </c>
      <c r="X21" s="45">
        <f>SUMIF(Bidrag!$B$7:$B$47,$B21,Bidrag!X$7:X$47)+SUMIF(Uppdrag!$B$7:$B$42,$B21,Uppdrag!X$7:X$42)</f>
        <v>0</v>
      </c>
      <c r="Y21" s="45">
        <f>SUMIF(Bidrag!$B$7:$B$47,$B21,Bidrag!Y$7:Y$47)+SUMIF(Uppdrag!$B$7:$B$42,$B21,Uppdrag!Y$7:Y$42)</f>
        <v>0</v>
      </c>
      <c r="Z21" s="45">
        <f>SUMIF(Bidrag!$B$7:$B$47,$B21,Bidrag!Z$7:Z$47)+SUMIF(Uppdrag!$B$7:$B$42,$B21,Uppdrag!Z$7:Z$42)</f>
        <v>0</v>
      </c>
      <c r="AA21" s="45">
        <f>SUMIF(Bidrag!$B$7:$B$47,$B21,Bidrag!AA$7:AA$47)+SUMIF(Uppdrag!$B$7:$B$42,$B21,Uppdrag!AA$7:AA$42)</f>
        <v>0</v>
      </c>
    </row>
    <row r="22" spans="2:27" x14ac:dyDescent="0.25">
      <c r="B22" s="4" t="s">
        <v>2</v>
      </c>
      <c r="C22" s="4">
        <v>1</v>
      </c>
      <c r="D22" s="45">
        <f>SUMIF(Bidrag!$B$7:$B$47,$B22,Bidrag!D$7:D$47)+SUMIF(Uppdrag!$B$7:$B$42,$B22,Uppdrag!D$7:D$42)</f>
        <v>1861900</v>
      </c>
      <c r="E22" s="45">
        <f>SUMIF(Bidrag!$B$7:$B$47,$B22,Bidrag!E$7:E$47)+SUMIF(Uppdrag!$B$7:$B$42,$B22,Uppdrag!E$7:E$42)</f>
        <v>2661298</v>
      </c>
      <c r="F22" s="45">
        <f>SUMIF(Bidrag!$B$7:$B$47,$B22,Bidrag!F$7:F$47)+SUMIF(Uppdrag!$B$7:$B$42,$B22,Uppdrag!F$7:F$42)</f>
        <v>720000</v>
      </c>
      <c r="G22" s="45">
        <f>SUMIF(Bidrag!$B$7:$B$47,$B22,Bidrag!G$7:G$47)+SUMIF(Uppdrag!$B$7:$B$42,$B22,Uppdrag!G$7:G$42)</f>
        <v>1250512</v>
      </c>
      <c r="H22" s="45">
        <f>SUMIF(Bidrag!$B$7:$B$47,$B22,Bidrag!H$7:H$47)+SUMIF(Uppdrag!$B$7:$B$42,$B22,Uppdrag!H$7:H$42)</f>
        <v>2571800</v>
      </c>
      <c r="I22" s="45">
        <f>SUMIF(Bidrag!$B$7:$B$47,$B22,Bidrag!I$7:I$47)+SUMIF(Uppdrag!$B$7:$B$42,$B22,Uppdrag!I$7:I$42)</f>
        <v>1920082</v>
      </c>
      <c r="J22" s="45">
        <f>SUMIF(Bidrag!$B$7:$B$47,$B22,Bidrag!J$7:J$47)+SUMIF(Uppdrag!$B$7:$B$42,$B22,Uppdrag!J$7:J$42)</f>
        <v>1246700</v>
      </c>
      <c r="K22" s="45">
        <f>SUMIF(Bidrag!$B$7:$B$47,$B22,Bidrag!K$7:K$47)+SUMIF(Uppdrag!$B$7:$B$42,$B22,Uppdrag!K$7:K$42)</f>
        <v>1777772</v>
      </c>
      <c r="L22" s="45">
        <f>SUMIF(Bidrag!$B$7:$B$47,$B22,Bidrag!L$7:L$47)+SUMIF(Uppdrag!$B$7:$B$42,$B22,Uppdrag!L$7:L$42)</f>
        <v>2005000</v>
      </c>
      <c r="M22" s="45">
        <f>SUMIF(Bidrag!$B$7:$B$47,$B22,Bidrag!M$7:M$47)+SUMIF(Uppdrag!$B$7:$B$42,$B22,Uppdrag!M$7:M$42)</f>
        <v>2058375</v>
      </c>
      <c r="N22" s="45">
        <f>SUMIF(Bidrag!$B$7:$B$47,$B22,Bidrag!N$7:N$47)+SUMIF(Uppdrag!$B$7:$B$42,$B22,Uppdrag!N$7:N$42)</f>
        <v>2119749.1399999997</v>
      </c>
      <c r="O22" s="45">
        <f>SUMIF(Bidrag!$B$7:$B$47,$B22,Bidrag!O$7:O$47)+SUMIF(Uppdrag!$B$7:$B$42,$B22,Uppdrag!O$7:O$42)</f>
        <v>1277233.07</v>
      </c>
      <c r="P22" s="77">
        <f>SUMIF(Bidrag!$B$7:$B$47,$B22,Bidrag!P$7:P$47)+SUMIF(Uppdrag!$B$7:$B$42,$B22,Uppdrag!P$7:P$42)</f>
        <v>1395188.32</v>
      </c>
      <c r="Q22" s="77">
        <f>SUMIF(Bidrag!$B$7:$B$47,$B22,Bidrag!Q$7:Q$47)+SUMIF(Uppdrag!$B$7:$B$42,$B22,Uppdrag!Q$7:Q$42)</f>
        <v>1217366</v>
      </c>
      <c r="R22" s="77">
        <f>SUMIF(Bidrag!$B$7:$B$47,$B22,Bidrag!R$7:R$47)+SUMIF(Uppdrag!$B$7:$B$42,$B22,Uppdrag!R$7:R$42)</f>
        <v>2242048</v>
      </c>
      <c r="S22" s="77">
        <f>SUMIF(Bidrag!$B$7:$B$47,$B22,Bidrag!S$7:S$47)+SUMIF(Uppdrag!$B$7:$B$42,$B22,Uppdrag!S$7:S$42)</f>
        <v>1982967.55</v>
      </c>
      <c r="T22" s="77">
        <f>SUMIF(Bidrag!$B$7:$B$47,$B22,Bidrag!T$7:T$47)+SUMIF(Uppdrag!$B$7:$B$42,$B22,Uppdrag!T$7:T$42)</f>
        <v>0</v>
      </c>
      <c r="U22" s="77">
        <f>SUMIF(Bidrag!$B$7:$B$47,$B22,Bidrag!U$7:U$47)+SUMIF(Uppdrag!$B$7:$B$42,$B22,Uppdrag!U$7:U$42)</f>
        <v>0</v>
      </c>
      <c r="V22" s="77">
        <f>SUMIF(Bidrag!$B$7:$B$47,$B22,Bidrag!V$7:V$47)+SUMIF(Uppdrag!$B$7:$B$42,$B22,Uppdrag!V$7:V$42)</f>
        <v>0</v>
      </c>
      <c r="W22" s="77">
        <f>SUMIF(Bidrag!$B$7:$B$47,$B22,Bidrag!W$7:W$47)+SUMIF(Uppdrag!$B$7:$B$42,$B22,Uppdrag!W$7:W$42)</f>
        <v>0</v>
      </c>
      <c r="X22" s="77">
        <f>SUMIF(Bidrag!$B$7:$B$47,$B22,Bidrag!X$7:X$47)+SUMIF(Uppdrag!$B$7:$B$42,$B22,Uppdrag!X$7:X$42)</f>
        <v>0</v>
      </c>
      <c r="Y22" s="77">
        <f>SUMIF(Bidrag!$B$7:$B$47,$B22,Bidrag!Y$7:Y$47)+SUMIF(Uppdrag!$B$7:$B$42,$B22,Uppdrag!Y$7:Y$42)</f>
        <v>0</v>
      </c>
      <c r="Z22" s="77">
        <f>SUMIF(Bidrag!$B$7:$B$47,$B22,Bidrag!Z$7:Z$47)+SUMIF(Uppdrag!$B$7:$B$42,$B22,Uppdrag!Z$7:Z$42)</f>
        <v>0</v>
      </c>
      <c r="AA22" s="77">
        <f>SUMIF(Bidrag!$B$7:$B$47,$B22,Bidrag!AA$7:AA$47)+SUMIF(Uppdrag!$B$7:$B$42,$B22,Uppdrag!AA$7:AA$42)</f>
        <v>0</v>
      </c>
    </row>
    <row r="23" spans="2:27" x14ac:dyDescent="0.25">
      <c r="B23" s="4" t="s">
        <v>11</v>
      </c>
      <c r="C23" s="4">
        <v>1000000000</v>
      </c>
      <c r="D23" s="45">
        <f>SUMIF(Bidrag!$B$7:$B$47,$B23,Bidrag!D$7:D$47)+SUMIF(Uppdrag!$B$7:$B$42,$B23,Uppdrag!D$7:D$42)</f>
        <v>5788647.3499999996</v>
      </c>
      <c r="E23" s="45">
        <f>SUMIF(Bidrag!$B$7:$B$47,$B23,Bidrag!E$7:E$47)+SUMIF(Uppdrag!$B$7:$B$42,$B23,Uppdrag!E$7:E$42)</f>
        <v>13874826.9</v>
      </c>
      <c r="F23" s="45">
        <f>SUMIF(Bidrag!$B$7:$B$47,$B23,Bidrag!F$7:F$47)+SUMIF(Uppdrag!$B$7:$B$42,$B23,Uppdrag!F$7:F$42)</f>
        <v>12861278.59</v>
      </c>
      <c r="G23" s="45">
        <f>SUMIF(Bidrag!$B$7:$B$47,$B23,Bidrag!G$7:G$47)+SUMIF(Uppdrag!$B$7:$B$42,$B23,Uppdrag!G$7:G$42)</f>
        <v>7438426.25</v>
      </c>
      <c r="H23" s="45">
        <f>SUMIF(Bidrag!$B$7:$B$47,$B23,Bidrag!H$7:H$47)+SUMIF(Uppdrag!$B$7:$B$42,$B23,Uppdrag!H$7:H$42)</f>
        <v>10315508.24</v>
      </c>
      <c r="I23" s="45">
        <f>SUMIF(Bidrag!$B$7:$B$47,$B23,Bidrag!I$7:I$47)+SUMIF(Uppdrag!$B$7:$B$42,$B23,Uppdrag!I$7:I$42)</f>
        <v>16332353</v>
      </c>
      <c r="J23" s="45">
        <f>SUMIF(Bidrag!$B$7:$B$47,$B23,Bidrag!J$7:J$47)+SUMIF(Uppdrag!$B$7:$B$42,$B23,Uppdrag!J$7:J$42)</f>
        <v>10518916</v>
      </c>
      <c r="K23" s="45">
        <f>SUMIF(Bidrag!$B$7:$B$47,$B23,Bidrag!K$7:K$47)+SUMIF(Uppdrag!$B$7:$B$42,$B23,Uppdrag!K$7:K$42)</f>
        <v>7428315</v>
      </c>
      <c r="L23" s="45">
        <f>SUMIF(Bidrag!$B$7:$B$47,$B23,Bidrag!L$7:L$47)+SUMIF(Uppdrag!$B$7:$B$42,$B23,Uppdrag!L$7:L$42)</f>
        <v>11252791.6</v>
      </c>
      <c r="M23" s="45">
        <f>SUMIF(Bidrag!$B$7:$B$47,$B23,Bidrag!M$7:M$47)+SUMIF(Uppdrag!$B$7:$B$42,$B23,Uppdrag!M$7:M$42)</f>
        <v>12118030.560000001</v>
      </c>
      <c r="N23" s="45">
        <f>SUMIF(Bidrag!$B$7:$B$47,$B23,Bidrag!N$7:N$47)+SUMIF(Uppdrag!$B$7:$B$42,$B23,Uppdrag!N$7:N$42)</f>
        <v>17228265.579999998</v>
      </c>
      <c r="O23" s="45">
        <f>SUMIF(Bidrag!$B$7:$B$47,$B23,Bidrag!O$7:O$47)+SUMIF(Uppdrag!$B$7:$B$42,$B23,Uppdrag!O$7:O$42)</f>
        <v>17526603.710000001</v>
      </c>
      <c r="P23" s="77">
        <f>SUMIF(Bidrag!$B$7:$B$47,$B23,Bidrag!P$7:P$47)+SUMIF(Uppdrag!$B$7:$B$42,$B23,Uppdrag!P$7:P$42)</f>
        <v>19120728.460000001</v>
      </c>
      <c r="Q23" s="77">
        <f>SUMIF(Bidrag!$B$7:$B$47,$B23,Bidrag!Q$7:Q$47)+SUMIF(Uppdrag!$B$7:$B$42,$B23,Uppdrag!Q$7:Q$42)</f>
        <v>8729564.9600000009</v>
      </c>
      <c r="R23" s="77">
        <f>SUMIF(Bidrag!$B$7:$B$47,$B23,Bidrag!R$7:R$47)+SUMIF(Uppdrag!$B$7:$B$42,$B23,Uppdrag!R$7:R$42)</f>
        <v>13423110.27</v>
      </c>
      <c r="S23" s="77">
        <f>SUMIF(Bidrag!$B$7:$B$47,$B23,Bidrag!S$7:S$47)+SUMIF(Uppdrag!$B$7:$B$42,$B23,Uppdrag!S$7:S$42)</f>
        <v>10772454.5</v>
      </c>
      <c r="T23" s="77">
        <f>SUMIF(Bidrag!$B$7:$B$47,$B23,Bidrag!T$7:T$47)+SUMIF(Uppdrag!$B$7:$B$42,$B23,Uppdrag!T$7:T$42)</f>
        <v>0</v>
      </c>
      <c r="U23" s="77">
        <f>SUMIF(Bidrag!$B$7:$B$47,$B23,Bidrag!U$7:U$47)+SUMIF(Uppdrag!$B$7:$B$42,$B23,Uppdrag!U$7:U$42)</f>
        <v>0</v>
      </c>
      <c r="V23" s="77">
        <f>SUMIF(Bidrag!$B$7:$B$47,$B23,Bidrag!V$7:V$47)+SUMIF(Uppdrag!$B$7:$B$42,$B23,Uppdrag!V$7:V$42)</f>
        <v>0</v>
      </c>
      <c r="W23" s="77">
        <f>SUMIF(Bidrag!$B$7:$B$47,$B23,Bidrag!W$7:W$47)+SUMIF(Uppdrag!$B$7:$B$42,$B23,Uppdrag!W$7:W$42)</f>
        <v>0</v>
      </c>
      <c r="X23" s="77">
        <f>SUMIF(Bidrag!$B$7:$B$47,$B23,Bidrag!X$7:X$47)+SUMIF(Uppdrag!$B$7:$B$42,$B23,Uppdrag!X$7:X$42)</f>
        <v>0</v>
      </c>
      <c r="Y23" s="77">
        <f>SUMIF(Bidrag!$B$7:$B$47,$B23,Bidrag!Y$7:Y$47)+SUMIF(Uppdrag!$B$7:$B$42,$B23,Uppdrag!Y$7:Y$42)</f>
        <v>0</v>
      </c>
      <c r="Z23" s="77">
        <f>SUMIF(Bidrag!$B$7:$B$47,$B23,Bidrag!Z$7:Z$47)+SUMIF(Uppdrag!$B$7:$B$42,$B23,Uppdrag!Z$7:Z$42)</f>
        <v>0</v>
      </c>
      <c r="AA23" s="77">
        <f>SUMIF(Bidrag!$B$7:$B$47,$B23,Bidrag!AA$7:AA$47)+SUMIF(Uppdrag!$B$7:$B$42,$B23,Uppdrag!AA$7:AA$42)</f>
        <v>0</v>
      </c>
    </row>
    <row r="24" spans="2:27" x14ac:dyDescent="0.25">
      <c r="B24" s="4" t="s">
        <v>0</v>
      </c>
      <c r="C24" s="4">
        <v>1000000000</v>
      </c>
      <c r="D24" s="45">
        <f>SUMIF(Bidrag!$B$7:$B$47,$B24,Bidrag!D$7:D$47)+SUMIF(Uppdrag!$B$7:$B$42,$B24,Uppdrag!D$7:D$42)</f>
        <v>14334893</v>
      </c>
      <c r="E24" s="45">
        <f>SUMIF(Bidrag!$B$7:$B$47,$B24,Bidrag!E$7:E$47)+SUMIF(Uppdrag!$B$7:$B$42,$B24,Uppdrag!E$7:E$42)</f>
        <v>15978369</v>
      </c>
      <c r="F24" s="45">
        <f>SUMIF(Bidrag!$B$7:$B$47,$B24,Bidrag!F$7:F$47)+SUMIF(Uppdrag!$B$7:$B$42,$B24,Uppdrag!F$7:F$42)</f>
        <v>8747384</v>
      </c>
      <c r="G24" s="45">
        <f>SUMIF(Bidrag!$B$7:$B$47,$B24,Bidrag!G$7:G$47)+SUMIF(Uppdrag!$B$7:$B$42,$B24,Uppdrag!G$7:G$42)</f>
        <v>28730312</v>
      </c>
      <c r="H24" s="45">
        <f>SUMIF(Bidrag!$B$7:$B$47,$B24,Bidrag!H$7:H$47)+SUMIF(Uppdrag!$B$7:$B$42,$B24,Uppdrag!H$7:H$42)</f>
        <v>16865072</v>
      </c>
      <c r="I24" s="45">
        <f>SUMIF(Bidrag!$B$7:$B$47,$B24,Bidrag!I$7:I$47)+SUMIF(Uppdrag!$B$7:$B$42,$B24,Uppdrag!I$7:I$42)</f>
        <v>17948920</v>
      </c>
      <c r="J24" s="45">
        <f>SUMIF(Bidrag!$B$7:$B$47,$B24,Bidrag!J$7:J$47)+SUMIF(Uppdrag!$B$7:$B$42,$B24,Uppdrag!J$7:J$42)</f>
        <v>11870403.25</v>
      </c>
      <c r="K24" s="45">
        <f>SUMIF(Bidrag!$B$7:$B$47,$B24,Bidrag!K$7:K$47)+SUMIF(Uppdrag!$B$7:$B$42,$B24,Uppdrag!K$7:K$42)</f>
        <v>21849285</v>
      </c>
      <c r="L24" s="45">
        <f>SUMIF(Bidrag!$B$7:$B$47,$B24,Bidrag!L$7:L$47)+SUMIF(Uppdrag!$B$7:$B$42,$B24,Uppdrag!L$7:L$42)</f>
        <v>20862510</v>
      </c>
      <c r="M24" s="45">
        <f>SUMIF(Bidrag!$B$7:$B$47,$B24,Bidrag!M$7:M$47)+SUMIF(Uppdrag!$B$7:$B$42,$B24,Uppdrag!M$7:M$42)</f>
        <v>13892363.76</v>
      </c>
      <c r="N24" s="45">
        <f>SUMIF(Bidrag!$B$7:$B$47,$B24,Bidrag!N$7:N$47)+SUMIF(Uppdrag!$B$7:$B$42,$B24,Uppdrag!N$7:N$42)</f>
        <v>23490752.640000001</v>
      </c>
      <c r="O24" s="45">
        <f>SUMIF(Bidrag!$B$7:$B$47,$B24,Bidrag!O$7:O$47)+SUMIF(Uppdrag!$B$7:$B$42,$B24,Uppdrag!O$7:O$42)</f>
        <v>11176901</v>
      </c>
      <c r="P24" s="77">
        <f>SUMIF(Bidrag!$B$7:$B$47,$B24,Bidrag!P$7:P$47)+SUMIF(Uppdrag!$B$7:$B$42,$B24,Uppdrag!P$7:P$42)</f>
        <v>28299138.850000001</v>
      </c>
      <c r="Q24" s="77">
        <f>SUMIF(Bidrag!$B$7:$B$47,$B24,Bidrag!Q$7:Q$47)+SUMIF(Uppdrag!$B$7:$B$42,$B24,Uppdrag!Q$7:Q$42)</f>
        <v>17277182.620000001</v>
      </c>
      <c r="R24" s="77">
        <f>SUMIF(Bidrag!$B$7:$B$47,$B24,Bidrag!R$7:R$47)+SUMIF(Uppdrag!$B$7:$B$42,$B24,Uppdrag!R$7:R$42)</f>
        <v>25193968.050000001</v>
      </c>
      <c r="S24" s="77">
        <f>SUMIF(Bidrag!$B$7:$B$47,$B24,Bidrag!S$7:S$47)+SUMIF(Uppdrag!$B$7:$B$42,$B24,Uppdrag!S$7:S$42)</f>
        <v>33439452</v>
      </c>
      <c r="T24" s="77">
        <f>SUMIF(Bidrag!$B$7:$B$47,$B24,Bidrag!T$7:T$47)+SUMIF(Uppdrag!$B$7:$B$42,$B24,Uppdrag!T$7:T$42)</f>
        <v>0</v>
      </c>
      <c r="U24" s="77">
        <f>SUMIF(Bidrag!$B$7:$B$47,$B24,Bidrag!U$7:U$47)+SUMIF(Uppdrag!$B$7:$B$42,$B24,Uppdrag!U$7:U$42)</f>
        <v>0</v>
      </c>
      <c r="V24" s="77">
        <f>SUMIF(Bidrag!$B$7:$B$47,$B24,Bidrag!V$7:V$47)+SUMIF(Uppdrag!$B$7:$B$42,$B24,Uppdrag!V$7:V$42)</f>
        <v>0</v>
      </c>
      <c r="W24" s="77">
        <f>SUMIF(Bidrag!$B$7:$B$47,$B24,Bidrag!W$7:W$47)+SUMIF(Uppdrag!$B$7:$B$42,$B24,Uppdrag!W$7:W$42)</f>
        <v>0</v>
      </c>
      <c r="X24" s="77">
        <f>SUMIF(Bidrag!$B$7:$B$47,$B24,Bidrag!X$7:X$47)+SUMIF(Uppdrag!$B$7:$B$42,$B24,Uppdrag!X$7:X$42)</f>
        <v>0</v>
      </c>
      <c r="Y24" s="77">
        <f>SUMIF(Bidrag!$B$7:$B$47,$B24,Bidrag!Y$7:Y$47)+SUMIF(Uppdrag!$B$7:$B$42,$B24,Uppdrag!Y$7:Y$42)</f>
        <v>0</v>
      </c>
      <c r="Z24" s="77">
        <f>SUMIF(Bidrag!$B$7:$B$47,$B24,Bidrag!Z$7:Z$47)+SUMIF(Uppdrag!$B$7:$B$42,$B24,Uppdrag!Z$7:Z$42)</f>
        <v>0</v>
      </c>
      <c r="AA24" s="77">
        <f>SUMIF(Bidrag!$B$7:$B$47,$B24,Bidrag!AA$7:AA$47)+SUMIF(Uppdrag!$B$7:$B$42,$B24,Uppdrag!AA$7:AA$42)</f>
        <v>0</v>
      </c>
    </row>
    <row r="25" spans="2:27" x14ac:dyDescent="0.25">
      <c r="B25" s="4" t="s">
        <v>10</v>
      </c>
      <c r="C25" s="4">
        <v>1</v>
      </c>
      <c r="D25" s="45">
        <f>SUMIF(Bidrag!$B$7:$B$47,$B25,Bidrag!D$7:D$47)+SUMIF(Uppdrag!$B$7:$B$42,$B25,Uppdrag!D$7:D$42)</f>
        <v>135820554.84999999</v>
      </c>
      <c r="E25" s="45">
        <f>SUMIF(Bidrag!$B$7:$B$47,$B25,Bidrag!E$7:E$47)+SUMIF(Uppdrag!$B$7:$B$42,$B25,Uppdrag!E$7:E$42)</f>
        <v>125646209</v>
      </c>
      <c r="F25" s="45">
        <f>SUMIF(Bidrag!$B$7:$B$47,$B25,Bidrag!F$7:F$47)+SUMIF(Uppdrag!$B$7:$B$42,$B25,Uppdrag!F$7:F$42)</f>
        <v>107881343.5</v>
      </c>
      <c r="G25" s="45">
        <f>SUMIF(Bidrag!$B$7:$B$47,$B25,Bidrag!G$7:G$47)+SUMIF(Uppdrag!$B$7:$B$42,$B25,Uppdrag!G$7:G$42)</f>
        <v>113851044.25</v>
      </c>
      <c r="H25" s="45">
        <f>SUMIF(Bidrag!$B$7:$B$47,$B25,Bidrag!H$7:H$47)+SUMIF(Uppdrag!$B$7:$B$42,$B25,Uppdrag!H$7:H$42)</f>
        <v>111253618.59</v>
      </c>
      <c r="I25" s="45">
        <f>SUMIF(Bidrag!$B$7:$B$47,$B25,Bidrag!I$7:I$47)+SUMIF(Uppdrag!$B$7:$B$42,$B25,Uppdrag!I$7:I$42)</f>
        <v>112525385.39999999</v>
      </c>
      <c r="J25" s="45">
        <f>SUMIF(Bidrag!$B$7:$B$47,$B25,Bidrag!J$7:J$47)+SUMIF(Uppdrag!$B$7:$B$42,$B25,Uppdrag!J$7:J$42)</f>
        <v>119521151.15000001</v>
      </c>
      <c r="K25" s="45">
        <f>SUMIF(Bidrag!$B$7:$B$47,$B25,Bidrag!K$7:K$47)+SUMIF(Uppdrag!$B$7:$B$42,$B25,Uppdrag!K$7:K$42)</f>
        <v>127775293.17000002</v>
      </c>
      <c r="L25" s="45">
        <f>SUMIF(Bidrag!$B$7:$B$47,$B25,Bidrag!L$7:L$47)+SUMIF(Uppdrag!$B$7:$B$42,$B25,Uppdrag!L$7:L$42)</f>
        <v>135915221.49000001</v>
      </c>
      <c r="M25" s="45">
        <f>SUMIF(Bidrag!$B$7:$B$47,$B25,Bidrag!M$7:M$47)+SUMIF(Uppdrag!$B$7:$B$42,$B25,Uppdrag!M$7:M$42)</f>
        <v>113190608.56999999</v>
      </c>
      <c r="N25" s="45">
        <f>SUMIF(Bidrag!$B$7:$B$47,$B25,Bidrag!N$7:N$47)+SUMIF(Uppdrag!$B$7:$B$42,$B25,Uppdrag!N$7:N$42)</f>
        <v>144167935.94999999</v>
      </c>
      <c r="O25" s="45">
        <f>SUMIF(Bidrag!$B$7:$B$47,$B25,Bidrag!O$7:O$47)+SUMIF(Uppdrag!$B$7:$B$42,$B25,Uppdrag!O$7:O$42)</f>
        <v>153958638.53</v>
      </c>
      <c r="P25" s="77">
        <f>SUMIF(Bidrag!$B$7:$B$47,$B25,Bidrag!P$7:P$47)+SUMIF(Uppdrag!$B$7:$B$42,$B25,Uppdrag!P$7:P$42)</f>
        <v>171897836.63999999</v>
      </c>
      <c r="Q25" s="77">
        <f>SUMIF(Bidrag!$B$7:$B$47,$B25,Bidrag!Q$7:Q$47)+SUMIF(Uppdrag!$B$7:$B$42,$B25,Uppdrag!Q$7:Q$42)</f>
        <v>170982070</v>
      </c>
      <c r="R25" s="77">
        <f>SUMIF(Bidrag!$B$7:$B$47,$B25,Bidrag!R$7:R$47)+SUMIF(Uppdrag!$B$7:$B$42,$B25,Uppdrag!R$7:R$42)</f>
        <v>178253152</v>
      </c>
      <c r="S25" s="77">
        <f>SUMIF(Bidrag!$B$7:$B$47,$B25,Bidrag!S$7:S$47)+SUMIF(Uppdrag!$B$7:$B$42,$B25,Uppdrag!S$7:S$42)</f>
        <v>162656782</v>
      </c>
      <c r="T25" s="77">
        <f>SUMIF(Bidrag!$B$7:$B$47,$B25,Bidrag!T$7:T$47)+SUMIF(Uppdrag!$B$7:$B$42,$B25,Uppdrag!T$7:T$42)</f>
        <v>0</v>
      </c>
      <c r="U25" s="77">
        <f>SUMIF(Bidrag!$B$7:$B$47,$B25,Bidrag!U$7:U$47)+SUMIF(Uppdrag!$B$7:$B$42,$B25,Uppdrag!U$7:U$42)</f>
        <v>0</v>
      </c>
      <c r="V25" s="77">
        <f>SUMIF(Bidrag!$B$7:$B$47,$B25,Bidrag!V$7:V$47)+SUMIF(Uppdrag!$B$7:$B$42,$B25,Uppdrag!V$7:V$42)</f>
        <v>0</v>
      </c>
      <c r="W25" s="77">
        <f>SUMIF(Bidrag!$B$7:$B$47,$B25,Bidrag!W$7:W$47)+SUMIF(Uppdrag!$B$7:$B$42,$B25,Uppdrag!W$7:W$42)</f>
        <v>0</v>
      </c>
      <c r="X25" s="77">
        <f>SUMIF(Bidrag!$B$7:$B$47,$B25,Bidrag!X$7:X$47)+SUMIF(Uppdrag!$B$7:$B$42,$B25,Uppdrag!X$7:X$42)</f>
        <v>0</v>
      </c>
      <c r="Y25" s="77">
        <f>SUMIF(Bidrag!$B$7:$B$47,$B25,Bidrag!Y$7:Y$47)+SUMIF(Uppdrag!$B$7:$B$42,$B25,Uppdrag!Y$7:Y$42)</f>
        <v>0</v>
      </c>
      <c r="Z25" s="77">
        <f>SUMIF(Bidrag!$B$7:$B$47,$B25,Bidrag!Z$7:Z$47)+SUMIF(Uppdrag!$B$7:$B$42,$B25,Uppdrag!Z$7:Z$42)</f>
        <v>0</v>
      </c>
      <c r="AA25" s="77">
        <f>SUMIF(Bidrag!$B$7:$B$47,$B25,Bidrag!AA$7:AA$47)+SUMIF(Uppdrag!$B$7:$B$42,$B25,Uppdrag!AA$7:AA$42)</f>
        <v>0</v>
      </c>
    </row>
    <row r="26" spans="2:27" x14ac:dyDescent="0.25">
      <c r="B26" s="4" t="s">
        <v>50</v>
      </c>
      <c r="C26" s="4">
        <v>1</v>
      </c>
      <c r="D26" s="45">
        <f>SUMIF(Bidrag!$B$7:$B$47,$B26,Bidrag!D$7:D$47)+SUMIF(Uppdrag!$B$7:$B$42,$B26,Uppdrag!D$7:D$42)</f>
        <v>620972</v>
      </c>
      <c r="E26" s="45">
        <f>SUMIF(Bidrag!$B$7:$B$47,$B26,Bidrag!E$7:E$47)+SUMIF(Uppdrag!$B$7:$B$42,$B26,Uppdrag!E$7:E$42)</f>
        <v>3188402</v>
      </c>
      <c r="F26" s="45">
        <f>SUMIF(Bidrag!$B$7:$B$47,$B26,Bidrag!F$7:F$47)+SUMIF(Uppdrag!$B$7:$B$42,$B26,Uppdrag!F$7:F$42)</f>
        <v>5576571.7300000004</v>
      </c>
      <c r="G26" s="45">
        <f>SUMIF(Bidrag!$B$7:$B$47,$B26,Bidrag!G$7:G$47)+SUMIF(Uppdrag!$B$7:$B$42,$B26,Uppdrag!G$7:G$42)</f>
        <v>11647642.060000001</v>
      </c>
      <c r="H26" s="45">
        <f>SUMIF(Bidrag!$B$7:$B$47,$B26,Bidrag!H$7:H$47)+SUMIF(Uppdrag!$B$7:$B$42,$B26,Uppdrag!H$7:H$42)</f>
        <v>8056954.6400000006</v>
      </c>
      <c r="I26" s="45">
        <f>SUMIF(Bidrag!$B$7:$B$47,$B26,Bidrag!I$7:I$47)+SUMIF(Uppdrag!$B$7:$B$42,$B26,Uppdrag!I$7:I$42)</f>
        <v>5782594.1299999999</v>
      </c>
      <c r="J26" s="45">
        <f>SUMIF(Bidrag!$B$7:$B$47,$B26,Bidrag!J$7:J$47)+SUMIF(Uppdrag!$B$7:$B$42,$B26,Uppdrag!J$7:J$42)</f>
        <v>12280782</v>
      </c>
      <c r="K26" s="45">
        <f>SUMIF(Bidrag!$B$7:$B$47,$B26,Bidrag!K$7:K$47)+SUMIF(Uppdrag!$B$7:$B$42,$B26,Uppdrag!K$7:K$42)</f>
        <v>11738762</v>
      </c>
      <c r="L26" s="45">
        <f>SUMIF(Bidrag!$B$7:$B$47,$B26,Bidrag!L$7:L$47)+SUMIF(Uppdrag!$B$7:$B$42,$B26,Uppdrag!L$7:L$42)</f>
        <v>12970653.060000001</v>
      </c>
      <c r="M26" s="45">
        <f>SUMIF(Bidrag!$B$7:$B$47,$B26,Bidrag!M$7:M$47)+SUMIF(Uppdrag!$B$7:$B$42,$B26,Uppdrag!M$7:M$42)</f>
        <v>9042393</v>
      </c>
      <c r="N26" s="45">
        <f>SUMIF(Bidrag!$B$7:$B$47,$B26,Bidrag!N$7:N$47)+SUMIF(Uppdrag!$B$7:$B$42,$B26,Uppdrag!N$7:N$42)</f>
        <v>10116743.550000001</v>
      </c>
      <c r="O26" s="45">
        <f>SUMIF(Bidrag!$B$7:$B$47,$B26,Bidrag!O$7:O$47)+SUMIF(Uppdrag!$B$7:$B$42,$B26,Uppdrag!O$7:O$42)</f>
        <v>8105590.6500000004</v>
      </c>
      <c r="P26" s="77">
        <f>SUMIF(Bidrag!$B$7:$B$47,$B26,Bidrag!P$7:P$47)+SUMIF(Uppdrag!$B$7:$B$42,$B26,Uppdrag!P$7:P$42)</f>
        <v>7229486.3499999996</v>
      </c>
      <c r="Q26" s="77">
        <f>SUMIF(Bidrag!$B$7:$B$47,$B26,Bidrag!Q$7:Q$47)+SUMIF(Uppdrag!$B$7:$B$42,$B26,Uppdrag!Q$7:Q$42)</f>
        <v>6421484</v>
      </c>
      <c r="R26" s="77">
        <f>SUMIF(Bidrag!$B$7:$B$47,$B26,Bidrag!R$7:R$47)+SUMIF(Uppdrag!$B$7:$B$42,$B26,Uppdrag!R$7:R$42)</f>
        <v>10285383</v>
      </c>
      <c r="S26" s="77">
        <f>SUMIF(Bidrag!$B$7:$B$47,$B26,Bidrag!S$7:S$47)+SUMIF(Uppdrag!$B$7:$B$42,$B26,Uppdrag!S$7:S$42)</f>
        <v>6129158.9699999997</v>
      </c>
      <c r="T26" s="77">
        <f>SUMIF(Bidrag!$B$7:$B$47,$B26,Bidrag!T$7:T$47)+SUMIF(Uppdrag!$B$7:$B$42,$B26,Uppdrag!T$7:T$42)</f>
        <v>0</v>
      </c>
      <c r="U26" s="77">
        <f>SUMIF(Bidrag!$B$7:$B$47,$B26,Bidrag!U$7:U$47)+SUMIF(Uppdrag!$B$7:$B$42,$B26,Uppdrag!U$7:U$42)</f>
        <v>0</v>
      </c>
      <c r="V26" s="77">
        <f>SUMIF(Bidrag!$B$7:$B$47,$B26,Bidrag!V$7:V$47)+SUMIF(Uppdrag!$B$7:$B$42,$B26,Uppdrag!V$7:V$42)</f>
        <v>0</v>
      </c>
      <c r="W26" s="77">
        <f>SUMIF(Bidrag!$B$7:$B$47,$B26,Bidrag!W$7:W$47)+SUMIF(Uppdrag!$B$7:$B$42,$B26,Uppdrag!W$7:W$42)</f>
        <v>0</v>
      </c>
      <c r="X26" s="77">
        <f>SUMIF(Bidrag!$B$7:$B$47,$B26,Bidrag!X$7:X$47)+SUMIF(Uppdrag!$B$7:$B$42,$B26,Uppdrag!X$7:X$42)</f>
        <v>0</v>
      </c>
      <c r="Y26" s="77">
        <f>SUMIF(Bidrag!$B$7:$B$47,$B26,Bidrag!Y$7:Y$47)+SUMIF(Uppdrag!$B$7:$B$42,$B26,Uppdrag!Y$7:Y$42)</f>
        <v>0</v>
      </c>
      <c r="Z26" s="77">
        <f>SUMIF(Bidrag!$B$7:$B$47,$B26,Bidrag!Z$7:Z$47)+SUMIF(Uppdrag!$B$7:$B$42,$B26,Uppdrag!Z$7:Z$42)</f>
        <v>0</v>
      </c>
      <c r="AA26" s="77">
        <f>SUMIF(Bidrag!$B$7:$B$47,$B26,Bidrag!AA$7:AA$47)+SUMIF(Uppdrag!$B$7:$B$42,$B26,Uppdrag!AA$7:AA$42)</f>
        <v>0</v>
      </c>
    </row>
    <row r="27" spans="2:27" x14ac:dyDescent="0.25">
      <c r="B27" s="4" t="s">
        <v>15</v>
      </c>
      <c r="C27" s="4">
        <v>1</v>
      </c>
      <c r="D27" s="45">
        <f>SUMIF(Bidrag!$B$7:$B$47,$B27,Bidrag!D$7:D$47)+SUMIF(Uppdrag!$B$7:$B$42,$B27,Uppdrag!D$7:D$42)</f>
        <v>1048600</v>
      </c>
      <c r="E27" s="45">
        <f>SUMIF(Bidrag!$B$7:$B$47,$B27,Bidrag!E$7:E$47)+SUMIF(Uppdrag!$B$7:$B$42,$B27,Uppdrag!E$7:E$42)</f>
        <v>1358904</v>
      </c>
      <c r="F27" s="45">
        <f>SUMIF(Bidrag!$B$7:$B$47,$B27,Bidrag!F$7:F$47)+SUMIF(Uppdrag!$B$7:$B$42,$B27,Uppdrag!F$7:F$42)</f>
        <v>308550</v>
      </c>
      <c r="G27" s="45">
        <f>SUMIF(Bidrag!$B$7:$B$47,$B27,Bidrag!G$7:G$47)+SUMIF(Uppdrag!$B$7:$B$42,$B27,Uppdrag!G$7:G$42)</f>
        <v>616020</v>
      </c>
      <c r="H27" s="45"/>
      <c r="I27" s="45">
        <f>SUMIF(Bidrag!$B$7:$B$47,$B27,Bidrag!I$7:I$47)+SUMIF(Uppdrag!$B$7:$B$42,$B27,Uppdrag!I$7:I$42)</f>
        <v>430660</v>
      </c>
      <c r="J27" s="45">
        <f>SUMIF(Bidrag!$B$7:$B$47,$B27,Bidrag!J$7:J$47)+SUMIF(Uppdrag!$B$7:$B$42,$B27,Uppdrag!J$7:J$42)</f>
        <v>962376</v>
      </c>
      <c r="K27" s="45">
        <f>SUMIF(Bidrag!$B$7:$B$47,$B27,Bidrag!K$7:K$47)+SUMIF(Uppdrag!$B$7:$B$42,$B27,Uppdrag!K$7:K$42)</f>
        <v>3908</v>
      </c>
      <c r="L27" s="45">
        <f>SUMIF(Bidrag!$B$7:$B$47,$B27,Bidrag!L$7:L$47)+SUMIF(Uppdrag!$B$7:$B$42,$B27,Uppdrag!L$7:L$42)</f>
        <v>2376037</v>
      </c>
      <c r="M27" s="45"/>
      <c r="N27" s="45">
        <f>SUMIF(Bidrag!$B$7:$B$47,$B27,Bidrag!N$7:N$47)+SUMIF(Uppdrag!$B$7:$B$42,$B27,Uppdrag!N$7:N$42)</f>
        <v>638627</v>
      </c>
      <c r="O27" s="45">
        <f>SUMIF(Bidrag!$B$7:$B$47,$B27,Bidrag!O$7:O$47)+SUMIF(Uppdrag!$B$7:$B$42,$B27,Uppdrag!O$7:O$42)</f>
        <v>459700</v>
      </c>
      <c r="P27" s="45">
        <f>SUMIF(Bidrag!$B$7:$B$47,$B27,Bidrag!P$7:P$47)+SUMIF(Uppdrag!$B$7:$B$42,$B27,Uppdrag!P$7:P$42)</f>
        <v>0</v>
      </c>
      <c r="Q27" s="45">
        <f>SUMIF(Bidrag!$B$7:$B$47,$B27,Bidrag!Q$7:Q$47)+SUMIF(Uppdrag!$B$7:$B$42,$B27,Uppdrag!Q$7:Q$42)</f>
        <v>0</v>
      </c>
      <c r="R27" s="45">
        <f>SUMIF(Bidrag!$B$7:$B$47,$B27,Bidrag!R$7:R$47)+SUMIF(Uppdrag!$B$7:$B$42,$B27,Uppdrag!R$7:R$42)</f>
        <v>0</v>
      </c>
      <c r="S27" s="45">
        <f>SUMIF(Bidrag!$B$7:$B$47,$B27,Bidrag!S$7:S$47)+SUMIF(Uppdrag!$B$7:$B$42,$B27,Uppdrag!S$7:S$42)</f>
        <v>0</v>
      </c>
      <c r="T27" s="45">
        <f>SUMIF(Bidrag!$B$7:$B$47,$B27,Bidrag!T$7:T$47)+SUMIF(Uppdrag!$B$7:$B$42,$B27,Uppdrag!T$7:T$42)</f>
        <v>0</v>
      </c>
      <c r="U27" s="45">
        <f>SUMIF(Bidrag!$B$7:$B$47,$B27,Bidrag!U$7:U$47)+SUMIF(Uppdrag!$B$7:$B$42,$B27,Uppdrag!U$7:U$42)</f>
        <v>0</v>
      </c>
      <c r="V27" s="45">
        <f>SUMIF(Bidrag!$B$7:$B$47,$B27,Bidrag!V$7:V$47)+SUMIF(Uppdrag!$B$7:$B$42,$B27,Uppdrag!V$7:V$42)</f>
        <v>0</v>
      </c>
      <c r="W27" s="45">
        <f>SUMIF(Bidrag!$B$7:$B$47,$B27,Bidrag!W$7:W$47)+SUMIF(Uppdrag!$B$7:$B$42,$B27,Uppdrag!W$7:W$42)</f>
        <v>0</v>
      </c>
      <c r="X27" s="45">
        <f>SUMIF(Bidrag!$B$7:$B$47,$B27,Bidrag!X$7:X$47)+SUMIF(Uppdrag!$B$7:$B$42,$B27,Uppdrag!X$7:X$42)</f>
        <v>0</v>
      </c>
      <c r="Y27" s="45">
        <f>SUMIF(Bidrag!$B$7:$B$47,$B27,Bidrag!Y$7:Y$47)+SUMIF(Uppdrag!$B$7:$B$42,$B27,Uppdrag!Y$7:Y$42)</f>
        <v>0</v>
      </c>
      <c r="Z27" s="45">
        <f>SUMIF(Bidrag!$B$7:$B$47,$B27,Bidrag!Z$7:Z$47)+SUMIF(Uppdrag!$B$7:$B$42,$B27,Uppdrag!Z$7:Z$42)</f>
        <v>0</v>
      </c>
      <c r="AA27" s="45">
        <f>SUMIF(Bidrag!$B$7:$B$47,$B27,Bidrag!AA$7:AA$47)+SUMIF(Uppdrag!$B$7:$B$42,$B27,Uppdrag!AA$7:AA$42)</f>
        <v>0</v>
      </c>
    </row>
    <row r="28" spans="2:27" x14ac:dyDescent="0.25">
      <c r="B28" s="4" t="s">
        <v>7</v>
      </c>
      <c r="C28" s="4">
        <v>1</v>
      </c>
      <c r="D28" s="45">
        <f>SUMIF(Bidrag!$B$7:$B$47,$B28,Bidrag!D$7:D$47)+SUMIF(Uppdrag!$B$7:$B$42,$B28,Uppdrag!D$7:D$42)</f>
        <v>2814100</v>
      </c>
      <c r="E28" s="45">
        <f>SUMIF(Bidrag!$B$7:$B$47,$B28,Bidrag!E$7:E$47)+SUMIF(Uppdrag!$B$7:$B$42,$B28,Uppdrag!E$7:E$42)</f>
        <v>2882757.34</v>
      </c>
      <c r="F28" s="45">
        <f>SUMIF(Bidrag!$B$7:$B$47,$B28,Bidrag!F$7:F$47)+SUMIF(Uppdrag!$B$7:$B$42,$B28,Uppdrag!F$7:F$42)</f>
        <v>2026313</v>
      </c>
      <c r="G28" s="45">
        <f>SUMIF(Bidrag!$B$7:$B$47,$B28,Bidrag!G$7:G$47)+SUMIF(Uppdrag!$B$7:$B$42,$B28,Uppdrag!G$7:G$42)</f>
        <v>3892536.31</v>
      </c>
      <c r="H28" s="45">
        <f>SUMIF(Bidrag!$B$7:$B$47,$B28,Bidrag!H$7:H$47)+SUMIF(Uppdrag!$B$7:$B$42,$B28,Uppdrag!H$7:H$42)</f>
        <v>3481500</v>
      </c>
      <c r="I28" s="45">
        <f>SUMIF(Bidrag!$B$7:$B$47,$B28,Bidrag!I$7:I$47)+SUMIF(Uppdrag!$B$7:$B$42,$B28,Uppdrag!I$7:I$42)</f>
        <v>4558857</v>
      </c>
      <c r="J28" s="45">
        <f>SUMIF(Bidrag!$B$7:$B$47,$B28,Bidrag!J$7:J$47)+SUMIF(Uppdrag!$B$7:$B$42,$B28,Uppdrag!J$7:J$42)</f>
        <v>3265357</v>
      </c>
      <c r="K28" s="45">
        <f>SUMIF(Bidrag!$B$7:$B$47,$B28,Bidrag!K$7:K$47)+SUMIF(Uppdrag!$B$7:$B$42,$B28,Uppdrag!K$7:K$42)</f>
        <v>1666999.96</v>
      </c>
      <c r="L28" s="45">
        <f>SUMIF(Bidrag!$B$7:$B$47,$B28,Bidrag!L$7:L$47)+SUMIF(Uppdrag!$B$7:$B$42,$B28,Uppdrag!L$7:L$42)</f>
        <v>2624092.5099999993</v>
      </c>
      <c r="M28" s="45">
        <f>SUMIF(Bidrag!$B$7:$B$47,$B28,Bidrag!M$7:M$47)+SUMIF(Uppdrag!$B$7:$B$42,$B28,Uppdrag!M$7:M$42)</f>
        <v>929000</v>
      </c>
      <c r="N28" s="45">
        <f>SUMIF(Bidrag!$B$7:$B$47,$B28,Bidrag!N$7:N$47)+SUMIF(Uppdrag!$B$7:$B$42,$B28,Uppdrag!N$7:N$42)</f>
        <v>1012000</v>
      </c>
      <c r="O28" s="45">
        <f>SUMIF(Bidrag!$B$7:$B$47,$B28,Bidrag!O$7:O$47)+SUMIF(Uppdrag!$B$7:$B$42,$B28,Uppdrag!O$7:O$42)</f>
        <v>1207000</v>
      </c>
      <c r="P28" s="45"/>
      <c r="Q28" s="45">
        <f>SUMIF(Bidrag!$B$7:$B$47,$B28,Bidrag!Q$7:Q$47)+SUMIF(Uppdrag!$B$7:$B$42,$B28,Uppdrag!Q$7:Q$42)</f>
        <v>3088523</v>
      </c>
      <c r="R28" s="45">
        <f>SUMIF(Bidrag!$B$7:$B$47,$B28,Bidrag!R$7:R$47)+SUMIF(Uppdrag!$B$7:$B$42,$B28,Uppdrag!R$7:R$42)</f>
        <v>2217204</v>
      </c>
      <c r="S28" s="45">
        <f>SUMIF(Bidrag!$B$7:$B$47,$B28,Bidrag!S$7:S$47)+SUMIF(Uppdrag!$B$7:$B$42,$B28,Uppdrag!S$7:S$42)</f>
        <v>3314360</v>
      </c>
      <c r="T28" s="45">
        <f>SUMIF(Bidrag!$B$7:$B$47,$B28,Bidrag!T$7:T$47)+SUMIF(Uppdrag!$B$7:$B$42,$B28,Uppdrag!T$7:T$42)</f>
        <v>0</v>
      </c>
      <c r="U28" s="45">
        <f>SUMIF(Bidrag!$B$7:$B$47,$B28,Bidrag!U$7:U$47)+SUMIF(Uppdrag!$B$7:$B$42,$B28,Uppdrag!U$7:U$42)</f>
        <v>0</v>
      </c>
      <c r="V28" s="45">
        <f>SUMIF(Bidrag!$B$7:$B$47,$B28,Bidrag!V$7:V$47)+SUMIF(Uppdrag!$B$7:$B$42,$B28,Uppdrag!V$7:V$42)</f>
        <v>0</v>
      </c>
      <c r="W28" s="45">
        <f>SUMIF(Bidrag!$B$7:$B$47,$B28,Bidrag!W$7:W$47)+SUMIF(Uppdrag!$B$7:$B$42,$B28,Uppdrag!W$7:W$42)</f>
        <v>0</v>
      </c>
      <c r="X28" s="45">
        <f>SUMIF(Bidrag!$B$7:$B$47,$B28,Bidrag!X$7:X$47)+SUMIF(Uppdrag!$B$7:$B$42,$B28,Uppdrag!X$7:X$42)</f>
        <v>0</v>
      </c>
      <c r="Y28" s="45">
        <f>SUMIF(Bidrag!$B$7:$B$47,$B28,Bidrag!Y$7:Y$47)+SUMIF(Uppdrag!$B$7:$B$42,$B28,Uppdrag!Y$7:Y$42)</f>
        <v>0</v>
      </c>
      <c r="Z28" s="45">
        <f>SUMIF(Bidrag!$B$7:$B$47,$B28,Bidrag!Z$7:Z$47)+SUMIF(Uppdrag!$B$7:$B$42,$B28,Uppdrag!Z$7:Z$42)</f>
        <v>0</v>
      </c>
      <c r="AA28" s="45">
        <f>SUMIF(Bidrag!$B$7:$B$47,$B28,Bidrag!AA$7:AA$47)+SUMIF(Uppdrag!$B$7:$B$42,$B28,Uppdrag!AA$7:AA$42)</f>
        <v>0</v>
      </c>
    </row>
    <row r="29" spans="2:27" x14ac:dyDescent="0.25">
      <c r="B29" s="4" t="s">
        <v>8</v>
      </c>
      <c r="C29" s="4">
        <v>1</v>
      </c>
      <c r="D29" s="45">
        <f>SUMIF(Bidrag!$B$7:$B$47,$B29,Bidrag!D$7:D$47)+SUMIF(Uppdrag!$B$7:$B$42,$B29,Uppdrag!D$7:D$42)</f>
        <v>90018237.030000001</v>
      </c>
      <c r="E29" s="45">
        <f>SUMIF(Bidrag!$B$7:$B$47,$B29,Bidrag!E$7:E$47)+SUMIF(Uppdrag!$B$7:$B$42,$B29,Uppdrag!E$7:E$42)</f>
        <v>21666258.18</v>
      </c>
      <c r="F29" s="45">
        <f>SUMIF(Bidrag!$B$7:$B$47,$B29,Bidrag!F$7:F$47)+SUMIF(Uppdrag!$B$7:$B$42,$B29,Uppdrag!F$7:F$42)</f>
        <v>19804645.66</v>
      </c>
      <c r="G29" s="45">
        <f>SUMIF(Bidrag!$B$7:$B$47,$B29,Bidrag!G$7:G$47)+SUMIF(Uppdrag!$B$7:$B$42,$B29,Uppdrag!G$7:G$42)</f>
        <v>16367049.030000001</v>
      </c>
      <c r="H29" s="45">
        <f>SUMIF(Bidrag!$B$7:$B$47,$B29,Bidrag!H$7:H$47)+SUMIF(Uppdrag!$B$7:$B$42,$B29,Uppdrag!H$7:H$42)</f>
        <v>11606922.620000001</v>
      </c>
      <c r="I29" s="45">
        <f>SUMIF(Bidrag!$B$7:$B$47,$B29,Bidrag!I$7:I$47)+SUMIF(Uppdrag!$B$7:$B$42,$B29,Uppdrag!I$7:I$42)</f>
        <v>26379786.450000003</v>
      </c>
      <c r="J29" s="45">
        <f>SUMIF(Bidrag!$B$7:$B$47,$B29,Bidrag!J$7:J$47)+SUMIF(Uppdrag!$B$7:$B$42,$B29,Uppdrag!J$7:J$42)</f>
        <v>23877826.780000001</v>
      </c>
      <c r="K29" s="45">
        <f>SUMIF(Bidrag!$B$7:$B$47,$B29,Bidrag!K$7:K$47)+SUMIF(Uppdrag!$B$7:$B$42,$B29,Uppdrag!K$7:K$42)</f>
        <v>35288833.310000002</v>
      </c>
      <c r="L29" s="45">
        <f>SUMIF(Bidrag!$B$7:$B$47,$B29,Bidrag!L$7:L$47)+SUMIF(Uppdrag!$B$7:$B$42,$B29,Uppdrag!L$7:L$42)</f>
        <v>27641060</v>
      </c>
      <c r="M29" s="45">
        <f>SUMIF(Bidrag!$B$7:$B$47,$B29,Bidrag!M$7:M$47)+SUMIF(Uppdrag!$B$7:$B$42,$B29,Uppdrag!M$7:M$42)</f>
        <v>27971138.780000001</v>
      </c>
      <c r="N29" s="45">
        <f>SUMIF(Bidrag!$B$7:$B$47,$B29,Bidrag!N$7:N$47)+SUMIF(Uppdrag!$B$7:$B$42,$B29,Uppdrag!N$7:N$42)</f>
        <v>23283162.789999999</v>
      </c>
      <c r="O29" s="45">
        <f>SUMIF(Bidrag!$B$7:$B$47,$B29,Bidrag!O$7:O$47)+SUMIF(Uppdrag!$B$7:$B$42,$B29,Uppdrag!O$7:O$42)</f>
        <v>46552814.629999995</v>
      </c>
      <c r="P29" s="77">
        <f>SUMIF(Bidrag!$B$7:$B$47,$B29,Bidrag!P$7:P$47)+SUMIF(Uppdrag!$B$7:$B$42,$B29,Uppdrag!P$7:P$42)</f>
        <v>43613996.060000002</v>
      </c>
      <c r="Q29" s="77">
        <f>SUMIF(Bidrag!$B$7:$B$47,$B29,Bidrag!Q$7:Q$47)+SUMIF(Uppdrag!$B$7:$B$42,$B29,Uppdrag!Q$7:Q$42)</f>
        <v>39927735.189999998</v>
      </c>
      <c r="R29" s="77">
        <f>SUMIF(Bidrag!$B$7:$B$47,$B29,Bidrag!R$7:R$47)+SUMIF(Uppdrag!$B$7:$B$42,$B29,Uppdrag!R$7:R$42)</f>
        <v>16560988.640000001</v>
      </c>
      <c r="S29" s="77">
        <f>SUMIF(Bidrag!$B$7:$B$47,$B29,Bidrag!S$7:S$47)+SUMIF(Uppdrag!$B$7:$B$42,$B29,Uppdrag!S$7:S$42)</f>
        <v>34113236</v>
      </c>
      <c r="T29" s="77">
        <f>SUMIF(Bidrag!$B$7:$B$47,$B29,Bidrag!T$7:T$47)+SUMIF(Uppdrag!$B$7:$B$42,$B29,Uppdrag!T$7:T$42)</f>
        <v>0</v>
      </c>
      <c r="U29" s="77">
        <f>SUMIF(Bidrag!$B$7:$B$47,$B29,Bidrag!U$7:U$47)+SUMIF(Uppdrag!$B$7:$B$42,$B29,Uppdrag!U$7:U$42)</f>
        <v>0</v>
      </c>
      <c r="V29" s="77">
        <f>SUMIF(Bidrag!$B$7:$B$47,$B29,Bidrag!V$7:V$47)+SUMIF(Uppdrag!$B$7:$B$42,$B29,Uppdrag!V$7:V$42)</f>
        <v>0</v>
      </c>
      <c r="W29" s="77">
        <f>SUMIF(Bidrag!$B$7:$B$47,$B29,Bidrag!W$7:W$47)+SUMIF(Uppdrag!$B$7:$B$42,$B29,Uppdrag!W$7:W$42)</f>
        <v>0</v>
      </c>
      <c r="X29" s="77">
        <f>SUMIF(Bidrag!$B$7:$B$47,$B29,Bidrag!X$7:X$47)+SUMIF(Uppdrag!$B$7:$B$42,$B29,Uppdrag!X$7:X$42)</f>
        <v>0</v>
      </c>
      <c r="Y29" s="77">
        <f>SUMIF(Bidrag!$B$7:$B$47,$B29,Bidrag!Y$7:Y$47)+SUMIF(Uppdrag!$B$7:$B$42,$B29,Uppdrag!Y$7:Y$42)</f>
        <v>0</v>
      </c>
      <c r="Z29" s="77">
        <f>SUMIF(Bidrag!$B$7:$B$47,$B29,Bidrag!Z$7:Z$47)+SUMIF(Uppdrag!$B$7:$B$42,$B29,Uppdrag!Z$7:Z$42)</f>
        <v>0</v>
      </c>
      <c r="AA29" s="77">
        <f>SUMIF(Bidrag!$B$7:$B$47,$B29,Bidrag!AA$7:AA$47)+SUMIF(Uppdrag!$B$7:$B$42,$B29,Uppdrag!AA$7:AA$42)</f>
        <v>0</v>
      </c>
    </row>
    <row r="30" spans="2:27" x14ac:dyDescent="0.25">
      <c r="B30" s="4" t="s">
        <v>12</v>
      </c>
      <c r="C30" s="4">
        <v>1</v>
      </c>
      <c r="D30" s="45">
        <f>SUMIF(Bidrag!$B$7:$B$47,$B30,Bidrag!D$7:D$47)+SUMIF(Uppdrag!$B$7:$B$42,$B30,Uppdrag!D$7:D$42)</f>
        <v>10691769.93</v>
      </c>
      <c r="E30" s="45">
        <f>SUMIF(Bidrag!$B$7:$B$47,$B30,Bidrag!E$7:E$47)+SUMIF(Uppdrag!$B$7:$B$42,$B30,Uppdrag!E$7:E$42)</f>
        <v>20161073</v>
      </c>
      <c r="F30" s="45">
        <f>SUMIF(Bidrag!$B$7:$B$47,$B30,Bidrag!F$7:F$47)+SUMIF(Uppdrag!$B$7:$B$42,$B30,Uppdrag!F$7:F$42)</f>
        <v>23329588.75</v>
      </c>
      <c r="G30" s="45">
        <f>SUMIF(Bidrag!$B$7:$B$47,$B30,Bidrag!G$7:G$47)+SUMIF(Uppdrag!$B$7:$B$42,$B30,Uppdrag!G$7:G$42)</f>
        <v>23023380.530000001</v>
      </c>
      <c r="H30" s="45">
        <f>SUMIF(Bidrag!$B$7:$B$47,$B30,Bidrag!H$7:H$47)+SUMIF(Uppdrag!$B$7:$B$42,$B30,Uppdrag!H$7:H$42)</f>
        <v>21560303</v>
      </c>
      <c r="I30" s="45">
        <f>SUMIF(Bidrag!$B$7:$B$47,$B30,Bidrag!I$7:I$47)+SUMIF(Uppdrag!$B$7:$B$42,$B30,Uppdrag!I$7:I$42)</f>
        <v>22798964.84</v>
      </c>
      <c r="J30" s="45">
        <f>SUMIF(Bidrag!$B$7:$B$47,$B30,Bidrag!J$7:J$47)+SUMIF(Uppdrag!$B$7:$B$42,$B30,Uppdrag!J$7:J$42)</f>
        <v>18051009.68</v>
      </c>
      <c r="K30" s="45">
        <f>SUMIF(Bidrag!$B$7:$B$47,$B30,Bidrag!K$7:K$47)+SUMIF(Uppdrag!$B$7:$B$42,$B30,Uppdrag!K$7:K$42)</f>
        <v>16561186</v>
      </c>
      <c r="L30" s="45">
        <f>SUMIF(Bidrag!$B$7:$B$47,$B30,Bidrag!L$7:L$47)+SUMIF(Uppdrag!$B$7:$B$42,$B30,Uppdrag!L$7:L$42)</f>
        <v>19226128.609999999</v>
      </c>
      <c r="M30" s="45">
        <f>SUMIF(Bidrag!$B$7:$B$47,$B30,Bidrag!M$7:M$47)+SUMIF(Uppdrag!$B$7:$B$42,$B30,Uppdrag!M$7:M$42)</f>
        <v>27495484.499999996</v>
      </c>
      <c r="N30" s="45">
        <f>SUMIF(Bidrag!$B$7:$B$47,$B30,Bidrag!N$7:N$47)+SUMIF(Uppdrag!$B$7:$B$42,$B30,Uppdrag!N$7:N$42)</f>
        <v>24387958.559999999</v>
      </c>
      <c r="O30" s="45">
        <f>SUMIF(Bidrag!$B$7:$B$47,$B30,Bidrag!O$7:O$47)+SUMIF(Uppdrag!$B$7:$B$42,$B30,Uppdrag!O$7:O$42)</f>
        <v>27573069.550000008</v>
      </c>
      <c r="P30" s="77">
        <f>SUMIF(Bidrag!$B$7:$B$47,$B30,Bidrag!P$7:P$47)+SUMIF(Uppdrag!$B$7:$B$42,$B30,Uppdrag!P$7:P$42)</f>
        <v>7102846.71</v>
      </c>
      <c r="Q30" s="77">
        <f>SUMIF(Bidrag!$B$7:$B$47,$B30,Bidrag!Q$7:Q$47)+SUMIF(Uppdrag!$B$7:$B$42,$B30,Uppdrag!Q$7:Q$42)</f>
        <v>33609746</v>
      </c>
      <c r="R30" s="77">
        <f>SUMIF(Bidrag!$B$7:$B$47,$B30,Bidrag!R$7:R$47)+SUMIF(Uppdrag!$B$7:$B$42,$B30,Uppdrag!R$7:R$42)</f>
        <v>32891774.120000001</v>
      </c>
      <c r="S30" s="77">
        <f>SUMIF(Bidrag!$B$7:$B$47,$B30,Bidrag!S$7:S$47)+SUMIF(Uppdrag!$B$7:$B$42,$B30,Uppdrag!S$7:S$42)</f>
        <v>29615838.25</v>
      </c>
      <c r="T30" s="77">
        <f>SUMIF(Bidrag!$B$7:$B$47,$B30,Bidrag!T$7:T$47)+SUMIF(Uppdrag!$B$7:$B$42,$B30,Uppdrag!T$7:T$42)</f>
        <v>0</v>
      </c>
      <c r="U30" s="77">
        <f>SUMIF(Bidrag!$B$7:$B$47,$B30,Bidrag!U$7:U$47)+SUMIF(Uppdrag!$B$7:$B$42,$B30,Uppdrag!U$7:U$42)</f>
        <v>0</v>
      </c>
      <c r="V30" s="77">
        <f>SUMIF(Bidrag!$B$7:$B$47,$B30,Bidrag!V$7:V$47)+SUMIF(Uppdrag!$B$7:$B$42,$B30,Uppdrag!V$7:V$42)</f>
        <v>0</v>
      </c>
      <c r="W30" s="77">
        <f>SUMIF(Bidrag!$B$7:$B$47,$B30,Bidrag!W$7:W$47)+SUMIF(Uppdrag!$B$7:$B$42,$B30,Uppdrag!W$7:W$42)</f>
        <v>0</v>
      </c>
      <c r="X30" s="77">
        <f>SUMIF(Bidrag!$B$7:$B$47,$B30,Bidrag!X$7:X$47)+SUMIF(Uppdrag!$B$7:$B$42,$B30,Uppdrag!X$7:X$42)</f>
        <v>0</v>
      </c>
      <c r="Y30" s="77">
        <f>SUMIF(Bidrag!$B$7:$B$47,$B30,Bidrag!Y$7:Y$47)+SUMIF(Uppdrag!$B$7:$B$42,$B30,Uppdrag!Y$7:Y$42)</f>
        <v>0</v>
      </c>
      <c r="Z30" s="77">
        <f>SUMIF(Bidrag!$B$7:$B$47,$B30,Bidrag!Z$7:Z$47)+SUMIF(Uppdrag!$B$7:$B$42,$B30,Uppdrag!Z$7:Z$42)</f>
        <v>0</v>
      </c>
      <c r="AA30" s="77">
        <f>SUMIF(Bidrag!$B$7:$B$47,$B30,Bidrag!AA$7:AA$47)+SUMIF(Uppdrag!$B$7:$B$42,$B30,Uppdrag!AA$7:AA$42)</f>
        <v>0</v>
      </c>
    </row>
    <row r="31" spans="2:27" x14ac:dyDescent="0.25">
      <c r="B31" s="4" t="s">
        <v>55</v>
      </c>
      <c r="C31" s="4">
        <v>1</v>
      </c>
      <c r="D31" s="45">
        <f>SUMIF(Bidrag!$B$7:$B$47,$B31,Bidrag!D$7:D$47)+SUMIF(Uppdrag!$B$7:$B$42,$B31,Uppdrag!D$7:D$42)</f>
        <v>14894532</v>
      </c>
      <c r="E31" s="45">
        <f>SUMIF(Bidrag!$B$7:$B$47,$B31,Bidrag!E$7:E$47)+SUMIF(Uppdrag!$B$7:$B$42,$B31,Uppdrag!E$7:E$42)</f>
        <v>8965289.4199999999</v>
      </c>
      <c r="F31" s="45">
        <f>SUMIF(Bidrag!$B$7:$B$47,$B31,Bidrag!F$7:F$47)+SUMIF(Uppdrag!$B$7:$B$42,$B31,Uppdrag!F$7:F$42)</f>
        <v>9260145</v>
      </c>
      <c r="G31" s="45">
        <f>SUMIF(Bidrag!$B$7:$B$47,$B31,Bidrag!G$7:G$47)+SUMIF(Uppdrag!$B$7:$B$42,$B31,Uppdrag!G$7:G$42)</f>
        <v>8735044</v>
      </c>
      <c r="H31" s="45">
        <f>SUMIF(Bidrag!$B$7:$B$47,$B31,Bidrag!H$7:H$47)+SUMIF(Uppdrag!$B$7:$B$42,$B31,Uppdrag!H$7:H$42)</f>
        <v>12495504</v>
      </c>
      <c r="I31" s="45">
        <f>SUMIF(Bidrag!$B$7:$B$47,$B31,Bidrag!I$7:I$47)+SUMIF(Uppdrag!$B$7:$B$42,$B31,Uppdrag!I$7:I$42)</f>
        <v>10010695</v>
      </c>
      <c r="J31" s="45">
        <f>SUMIF(Bidrag!$B$7:$B$47,$B31,Bidrag!J$7:J$47)+SUMIF(Uppdrag!$B$7:$B$42,$B31,Uppdrag!J$7:J$42)</f>
        <v>20502589</v>
      </c>
      <c r="K31" s="45">
        <f>SUMIF(Bidrag!$B$7:$B$47,$B31,Bidrag!K$7:K$47)+SUMIF(Uppdrag!$B$7:$B$42,$B31,Uppdrag!K$7:K$42)</f>
        <v>13067443</v>
      </c>
      <c r="L31" s="45">
        <f>SUMIF(Bidrag!$B$7:$B$47,$B31,Bidrag!L$7:L$47)+SUMIF(Uppdrag!$B$7:$B$42,$B31,Uppdrag!L$7:L$42)</f>
        <v>10217487</v>
      </c>
      <c r="M31" s="45">
        <f>SUMIF(Bidrag!$B$7:$B$47,$B31,Bidrag!M$7:M$47)+SUMIF(Uppdrag!$B$7:$B$42,$B31,Uppdrag!M$7:M$42)</f>
        <v>14301171.5</v>
      </c>
      <c r="N31" s="45">
        <f>SUMIF(Bidrag!$B$7:$B$47,$B31,Bidrag!N$7:N$47)+SUMIF(Uppdrag!$B$7:$B$42,$B31,Uppdrag!N$7:N$42)</f>
        <v>6065261.7999999998</v>
      </c>
      <c r="O31" s="45">
        <f>SUMIF(Bidrag!$B$7:$B$47,$B31,Bidrag!O$7:O$47)+SUMIF(Uppdrag!$B$7:$B$42,$B31,Uppdrag!O$7:O$42)</f>
        <v>15943720</v>
      </c>
      <c r="P31" s="77">
        <f>SUMIF(Bidrag!$B$7:$B$47,$B31,Bidrag!P$7:P$47)+SUMIF(Uppdrag!$B$7:$B$42,$B31,Uppdrag!P$7:P$42)</f>
        <v>26697373.339999996</v>
      </c>
      <c r="Q31" s="77">
        <f>SUMIF(Bidrag!$B$7:$B$47,$B31,Bidrag!Q$7:Q$47)+SUMIF(Uppdrag!$B$7:$B$42,$B31,Uppdrag!Q$7:Q$42)</f>
        <v>2822469</v>
      </c>
      <c r="R31" s="77">
        <f>SUMIF(Bidrag!$B$7:$B$47,$B31,Bidrag!R$7:R$47)+SUMIF(Uppdrag!$B$7:$B$42,$B31,Uppdrag!R$7:R$42)</f>
        <v>11759039</v>
      </c>
      <c r="S31" s="77">
        <f>SUMIF(Bidrag!$B$7:$B$47,$B31,Bidrag!S$7:S$47)+SUMIF(Uppdrag!$B$7:$B$42,$B31,Uppdrag!S$7:S$42)</f>
        <v>12792251</v>
      </c>
      <c r="T31" s="77">
        <f>SUMIF(Bidrag!$B$7:$B$47,$B31,Bidrag!T$7:T$47)+SUMIF(Uppdrag!$B$7:$B$42,$B31,Uppdrag!T$7:T$42)</f>
        <v>0</v>
      </c>
      <c r="U31" s="77">
        <f>SUMIF(Bidrag!$B$7:$B$47,$B31,Bidrag!U$7:U$47)+SUMIF(Uppdrag!$B$7:$B$42,$B31,Uppdrag!U$7:U$42)</f>
        <v>0</v>
      </c>
      <c r="V31" s="77">
        <f>SUMIF(Bidrag!$B$7:$B$47,$B31,Bidrag!V$7:V$47)+SUMIF(Uppdrag!$B$7:$B$42,$B31,Uppdrag!V$7:V$42)</f>
        <v>0</v>
      </c>
      <c r="W31" s="77">
        <f>SUMIF(Bidrag!$B$7:$B$47,$B31,Bidrag!W$7:W$47)+SUMIF(Uppdrag!$B$7:$B$42,$B31,Uppdrag!W$7:W$42)</f>
        <v>0</v>
      </c>
      <c r="X31" s="77">
        <f>SUMIF(Bidrag!$B$7:$B$47,$B31,Bidrag!X$7:X$47)+SUMIF(Uppdrag!$B$7:$B$42,$B31,Uppdrag!X$7:X$42)</f>
        <v>0</v>
      </c>
      <c r="Y31" s="77">
        <f>SUMIF(Bidrag!$B$7:$B$47,$B31,Bidrag!Y$7:Y$47)+SUMIF(Uppdrag!$B$7:$B$42,$B31,Uppdrag!Y$7:Y$42)</f>
        <v>0</v>
      </c>
      <c r="Z31" s="77">
        <f>SUMIF(Bidrag!$B$7:$B$47,$B31,Bidrag!Z$7:Z$47)+SUMIF(Uppdrag!$B$7:$B$42,$B31,Uppdrag!Z$7:Z$42)</f>
        <v>0</v>
      </c>
      <c r="AA31" s="77">
        <f>SUMIF(Bidrag!$B$7:$B$47,$B31,Bidrag!AA$7:AA$47)+SUMIF(Uppdrag!$B$7:$B$42,$B31,Uppdrag!AA$7:AA$42)</f>
        <v>0</v>
      </c>
    </row>
    <row r="32" spans="2:27" x14ac:dyDescent="0.25">
      <c r="B32" s="20" t="s">
        <v>17</v>
      </c>
      <c r="C32" s="4">
        <v>1</v>
      </c>
      <c r="D32" s="45">
        <f>SUMIF(Bidrag!$B$7:$B$47,$B32,Bidrag!D$7:D$47)+SUMIF(Uppdrag!$B$7:$B$42,$B32,Uppdrag!D$7:D$42)</f>
        <v>61416304.089999996</v>
      </c>
      <c r="E32" s="45">
        <f>SUMIF(Bidrag!$B$7:$B$47,$B32,Bidrag!E$7:E$47)+SUMIF(Uppdrag!$B$7:$B$42,$B32,Uppdrag!E$7:E$42)</f>
        <v>58586254.75</v>
      </c>
      <c r="F32" s="45">
        <f>SUMIF(Bidrag!$B$7:$B$47,$B32,Bidrag!F$7:F$47)+SUMIF(Uppdrag!$B$7:$B$42,$B32,Uppdrag!F$7:F$42)</f>
        <v>57857437.979999997</v>
      </c>
      <c r="G32" s="45">
        <f>SUMIF(Bidrag!$B$7:$B$47,$B32,Bidrag!G$7:G$47)+SUMIF(Uppdrag!$B$7:$B$42,$B32,Uppdrag!G$7:G$42)</f>
        <v>42629891.950000003</v>
      </c>
      <c r="H32" s="45">
        <f>SUMIF(Bidrag!$B$7:$B$47,$B32,Bidrag!H$7:H$47)+SUMIF(Uppdrag!$B$7:$B$42,$B32,Uppdrag!H$7:H$42)</f>
        <v>47458662.120000005</v>
      </c>
      <c r="I32" s="45">
        <f>SUMIF(Bidrag!$B$7:$B$47,$B32,Bidrag!I$7:I$47)+SUMIF(Uppdrag!$B$7:$B$42,$B32,Uppdrag!I$7:I$42)</f>
        <v>33421816.84</v>
      </c>
      <c r="J32" s="45">
        <f>SUMIF(Bidrag!$B$7:$B$47,$B32,Bidrag!J$7:J$47)+SUMIF(Uppdrag!$B$7:$B$42,$B32,Uppdrag!J$7:J$42)</f>
        <v>27915209.309999999</v>
      </c>
      <c r="K32" s="45">
        <f>SUMIF(Bidrag!$B$7:$B$47,$B32,Bidrag!K$7:K$47)+SUMIF(Uppdrag!$B$7:$B$42,$B32,Uppdrag!K$7:K$42)</f>
        <v>24890293.5</v>
      </c>
      <c r="L32" s="45">
        <f>SUMIF(Bidrag!$B$7:$B$47,$B32,Bidrag!L$7:L$47)+SUMIF(Uppdrag!$B$7:$B$42,$B32,Uppdrag!L$7:L$42)</f>
        <v>24039858</v>
      </c>
      <c r="M32" s="45">
        <f>SUMIF(Bidrag!$B$7:$B$47,$B32,Bidrag!M$7:M$47)+SUMIF(Uppdrag!$B$7:$B$42,$B32,Uppdrag!M$7:M$42)</f>
        <v>26132858</v>
      </c>
      <c r="N32" s="45">
        <f>SUMIF(Bidrag!$B$7:$B$47,$B32,Bidrag!N$7:N$47)+SUMIF(Uppdrag!$B$7:$B$42,$B32,Uppdrag!N$7:N$42)</f>
        <v>36994671.170000002</v>
      </c>
      <c r="O32" s="45">
        <f>SUMIF(Bidrag!$B$7:$B$47,$B32,Bidrag!O$7:O$47)+SUMIF(Uppdrag!$B$7:$B$42,$B32,Uppdrag!O$7:O$42)</f>
        <v>37117263</v>
      </c>
      <c r="P32" s="77">
        <f>SUMIF(Bidrag!$B$7:$B$47,$B32,Bidrag!P$7:P$47)+SUMIF(Uppdrag!$B$7:$B$42,$B32,Uppdrag!P$7:P$42)</f>
        <v>30563086.019999992</v>
      </c>
      <c r="Q32" s="77">
        <f>SUMIF(Bidrag!$B$7:$B$47,$B32,Bidrag!Q$7:Q$47)+SUMIF(Uppdrag!$B$7:$B$42,$B32,Uppdrag!Q$7:Q$42)</f>
        <v>27805548</v>
      </c>
      <c r="R32" s="77">
        <f>SUMIF(Bidrag!$B$7:$B$47,$B32,Bidrag!R$7:R$47)+SUMIF(Uppdrag!$B$7:$B$42,$B32,Uppdrag!R$7:R$42)</f>
        <v>29945689</v>
      </c>
      <c r="S32" s="77">
        <f>SUMIF(Bidrag!$B$7:$B$47,$B32,Bidrag!S$7:S$47)+SUMIF(Uppdrag!$B$7:$B$42,$B32,Uppdrag!S$7:S$42)</f>
        <v>32738821.960000001</v>
      </c>
      <c r="T32" s="77">
        <f>SUMIF(Bidrag!$B$7:$B$47,$B32,Bidrag!T$7:T$47)+SUMIF(Uppdrag!$B$7:$B$42,$B32,Uppdrag!T$7:T$42)</f>
        <v>0</v>
      </c>
      <c r="U32" s="77">
        <f>SUMIF(Bidrag!$B$7:$B$47,$B32,Bidrag!U$7:U$47)+SUMIF(Uppdrag!$B$7:$B$42,$B32,Uppdrag!U$7:U$42)</f>
        <v>0</v>
      </c>
      <c r="V32" s="77">
        <f>SUMIF(Bidrag!$B$7:$B$47,$B32,Bidrag!V$7:V$47)+SUMIF(Uppdrag!$B$7:$B$42,$B32,Uppdrag!V$7:V$42)</f>
        <v>0</v>
      </c>
      <c r="W32" s="77">
        <f>SUMIF(Bidrag!$B$7:$B$47,$B32,Bidrag!W$7:W$47)+SUMIF(Uppdrag!$B$7:$B$42,$B32,Uppdrag!W$7:W$42)</f>
        <v>0</v>
      </c>
      <c r="X32" s="77">
        <f>SUMIF(Bidrag!$B$7:$B$47,$B32,Bidrag!X$7:X$47)+SUMIF(Uppdrag!$B$7:$B$42,$B32,Uppdrag!X$7:X$42)</f>
        <v>0</v>
      </c>
      <c r="Y32" s="77">
        <f>SUMIF(Bidrag!$B$7:$B$47,$B32,Bidrag!Y$7:Y$47)+SUMIF(Uppdrag!$B$7:$B$42,$B32,Uppdrag!Y$7:Y$42)</f>
        <v>0</v>
      </c>
      <c r="Z32" s="77">
        <f>SUMIF(Bidrag!$B$7:$B$47,$B32,Bidrag!Z$7:Z$47)+SUMIF(Uppdrag!$B$7:$B$42,$B32,Uppdrag!Z$7:Z$42)</f>
        <v>0</v>
      </c>
      <c r="AA32" s="77">
        <f>SUMIF(Bidrag!$B$7:$B$47,$B32,Bidrag!AA$7:AA$47)+SUMIF(Uppdrag!$B$7:$B$42,$B32,Uppdrag!AA$7:AA$42)</f>
        <v>0</v>
      </c>
    </row>
    <row r="33" spans="2:27" x14ac:dyDescent="0.25">
      <c r="B33" s="4" t="s">
        <v>9</v>
      </c>
      <c r="C33" s="4">
        <v>1000000000</v>
      </c>
      <c r="D33" s="45">
        <f>SUMIF(Bidrag!$B$7:$B$47,$B33,Bidrag!D$7:D$47)+SUMIF(Uppdrag!$B$7:$B$42,$B33,Uppdrag!D$7:D$42)</f>
        <v>2863251</v>
      </c>
      <c r="E33" s="45">
        <f>SUMIF(Bidrag!$B$7:$B$47,$B33,Bidrag!E$7:E$47)+SUMIF(Uppdrag!$B$7:$B$42,$B33,Uppdrag!E$7:E$42)</f>
        <v>2907324</v>
      </c>
      <c r="F33" s="45">
        <f>SUMIF(Bidrag!$B$7:$B$47,$B33,Bidrag!F$7:F$47)+SUMIF(Uppdrag!$B$7:$B$42,$B33,Uppdrag!F$7:F$42)</f>
        <v>3219637.33</v>
      </c>
      <c r="G33" s="45">
        <f>SUMIF(Bidrag!$B$7:$B$47,$B33,Bidrag!G$7:G$47)+SUMIF(Uppdrag!$B$7:$B$42,$B33,Uppdrag!G$7:G$42)</f>
        <v>4573434</v>
      </c>
      <c r="H33" s="45">
        <f>SUMIF(Bidrag!$B$7:$B$47,$B33,Bidrag!H$7:H$47)+SUMIF(Uppdrag!$B$7:$B$42,$B33,Uppdrag!H$7:H$42)</f>
        <v>2742309.82</v>
      </c>
      <c r="I33" s="45">
        <f>SUMIF(Bidrag!$B$7:$B$47,$B33,Bidrag!I$7:I$47)+SUMIF(Uppdrag!$B$7:$B$42,$B33,Uppdrag!I$7:I$42)</f>
        <v>1725736.45</v>
      </c>
      <c r="J33" s="45">
        <f>SUMIF(Bidrag!$B$7:$B$47,$B33,Bidrag!J$7:J$47)+SUMIF(Uppdrag!$B$7:$B$42,$B33,Uppdrag!J$7:J$42)</f>
        <v>7582456</v>
      </c>
      <c r="K33" s="45">
        <f>SUMIF(Bidrag!$B$7:$B$47,$B33,Bidrag!K$7:K$47)+SUMIF(Uppdrag!$B$7:$B$42,$B33,Uppdrag!K$7:K$42)</f>
        <v>2809640</v>
      </c>
      <c r="L33" s="45">
        <f>SUMIF(Bidrag!$B$7:$B$47,$B33,Bidrag!L$7:L$47)+SUMIF(Uppdrag!$B$7:$B$42,$B33,Uppdrag!L$7:L$42)</f>
        <v>3993634.83</v>
      </c>
      <c r="M33" s="45">
        <f>SUMIF(Bidrag!$B$7:$B$47,$B33,Bidrag!M$7:M$47)+SUMIF(Uppdrag!$B$7:$B$42,$B33,Uppdrag!M$7:M$42)</f>
        <v>1455167.55</v>
      </c>
      <c r="N33" s="45">
        <f>SUMIF(Bidrag!$B$7:$B$47,$B33,Bidrag!N$7:N$47)+SUMIF(Uppdrag!$B$7:$B$42,$B33,Uppdrag!N$7:N$42)</f>
        <v>3820686</v>
      </c>
      <c r="O33" s="45">
        <f>SUMIF(Bidrag!$B$7:$B$47,$B33,Bidrag!O$7:O$47)+SUMIF(Uppdrag!$B$7:$B$42,$B33,Uppdrag!O$7:O$42)</f>
        <v>4959351</v>
      </c>
      <c r="P33" s="77">
        <f>SUMIF(Bidrag!$B$7:$B$47,$B33,Bidrag!P$7:P$47)+SUMIF(Uppdrag!$B$7:$B$42,$B33,Uppdrag!P$7:P$42)</f>
        <v>5256982.9899999993</v>
      </c>
      <c r="Q33" s="77">
        <f>SUMIF(Bidrag!$B$7:$B$47,$B33,Bidrag!Q$7:Q$47)+SUMIF(Uppdrag!$B$7:$B$42,$B33,Uppdrag!Q$7:Q$42)</f>
        <v>4770205</v>
      </c>
      <c r="R33" s="77">
        <f>SUMIF(Bidrag!$B$7:$B$47,$B33,Bidrag!R$7:R$47)+SUMIF(Uppdrag!$B$7:$B$42,$B33,Uppdrag!R$7:R$42)</f>
        <v>1717973</v>
      </c>
      <c r="S33" s="77">
        <f>SUMIF(Bidrag!$B$7:$B$47,$B33,Bidrag!S$7:S$47)+SUMIF(Uppdrag!$B$7:$B$42,$B33,Uppdrag!S$7:S$42)</f>
        <v>13341929</v>
      </c>
      <c r="T33" s="77">
        <f>SUMIF(Bidrag!$B$7:$B$47,$B33,Bidrag!T$7:T$47)+SUMIF(Uppdrag!$B$7:$B$42,$B33,Uppdrag!T$7:T$42)</f>
        <v>0</v>
      </c>
      <c r="U33" s="77">
        <f>SUMIF(Bidrag!$B$7:$B$47,$B33,Bidrag!U$7:U$47)+SUMIF(Uppdrag!$B$7:$B$42,$B33,Uppdrag!U$7:U$42)</f>
        <v>0</v>
      </c>
      <c r="V33" s="77">
        <f>SUMIF(Bidrag!$B$7:$B$47,$B33,Bidrag!V$7:V$47)+SUMIF(Uppdrag!$B$7:$B$42,$B33,Uppdrag!V$7:V$42)</f>
        <v>0</v>
      </c>
      <c r="W33" s="77">
        <f>SUMIF(Bidrag!$B$7:$B$47,$B33,Bidrag!W$7:W$47)+SUMIF(Uppdrag!$B$7:$B$42,$B33,Uppdrag!W$7:W$42)</f>
        <v>0</v>
      </c>
      <c r="X33" s="77">
        <f>SUMIF(Bidrag!$B$7:$B$47,$B33,Bidrag!X$7:X$47)+SUMIF(Uppdrag!$B$7:$B$42,$B33,Uppdrag!X$7:X$42)</f>
        <v>0</v>
      </c>
      <c r="Y33" s="77">
        <f>SUMIF(Bidrag!$B$7:$B$47,$B33,Bidrag!Y$7:Y$47)+SUMIF(Uppdrag!$B$7:$B$42,$B33,Uppdrag!Y$7:Y$42)</f>
        <v>0</v>
      </c>
      <c r="Z33" s="77">
        <f>SUMIF(Bidrag!$B$7:$B$47,$B33,Bidrag!Z$7:Z$47)+SUMIF(Uppdrag!$B$7:$B$42,$B33,Uppdrag!Z$7:Z$42)</f>
        <v>0</v>
      </c>
      <c r="AA33" s="77">
        <f>SUMIF(Bidrag!$B$7:$B$47,$B33,Bidrag!AA$7:AA$47)+SUMIF(Uppdrag!$B$7:$B$42,$B33,Uppdrag!AA$7:AA$42)</f>
        <v>0</v>
      </c>
    </row>
    <row r="34" spans="2:27" x14ac:dyDescent="0.25">
      <c r="B34" s="4" t="s">
        <v>1</v>
      </c>
      <c r="C34" s="4">
        <v>1</v>
      </c>
      <c r="D34" s="45">
        <f>SUMIF(Bidrag!$B$7:$B$47,$B34,Bidrag!D$7:D$47)+SUMIF(Uppdrag!$B$7:$B$42,$B34,Uppdrag!D$7:D$42)</f>
        <v>250000</v>
      </c>
      <c r="E34" s="45">
        <f>SUMIF(Bidrag!$B$7:$B$47,$B34,Bidrag!E$7:E$47)+SUMIF(Uppdrag!$B$7:$B$42,$B34,Uppdrag!E$7:E$42)</f>
        <v>548471</v>
      </c>
      <c r="F34" s="45">
        <f>SUMIF(Bidrag!$B$7:$B$47,$B34,Bidrag!F$7:F$47)+SUMIF(Uppdrag!$B$7:$B$42,$B34,Uppdrag!F$7:F$42)</f>
        <v>870693.25</v>
      </c>
      <c r="G34" s="45">
        <f>SUMIF(Bidrag!$B$7:$B$47,$B34,Bidrag!G$7:G$47)+SUMIF(Uppdrag!$B$7:$B$42,$B34,Uppdrag!G$7:G$42)</f>
        <v>883994</v>
      </c>
      <c r="H34" s="45">
        <f>SUMIF(Bidrag!$B$7:$B$47,$B34,Bidrag!H$7:H$47)+SUMIF(Uppdrag!$B$7:$B$42,$B34,Uppdrag!H$7:H$42)</f>
        <v>298800</v>
      </c>
      <c r="I34" s="45">
        <f>SUMIF(Bidrag!$B$7:$B$47,$B34,Bidrag!I$7:I$47)+SUMIF(Uppdrag!$B$7:$B$42,$B34,Uppdrag!I$7:I$42)</f>
        <v>299400</v>
      </c>
      <c r="J34" s="45">
        <f>SUMIF(Bidrag!$B$7:$B$47,$B34,Bidrag!J$7:J$47)+SUMIF(Uppdrag!$B$7:$B$42,$B34,Uppdrag!J$7:J$42)</f>
        <v>380504</v>
      </c>
      <c r="K34" s="45">
        <f>SUMIF(Bidrag!$B$7:$B$47,$B34,Bidrag!K$7:K$47)+SUMIF(Uppdrag!$B$7:$B$42,$B34,Uppdrag!K$7:K$42)</f>
        <v>517197.94</v>
      </c>
      <c r="L34" s="45">
        <f>SUMIF(Bidrag!$B$7:$B$47,$B34,Bidrag!L$7:L$47)+SUMIF(Uppdrag!$B$7:$B$42,$B34,Uppdrag!L$7:L$42)</f>
        <v>972668</v>
      </c>
      <c r="M34" s="45">
        <f>SUMIF(Bidrag!$B$7:$B$47,$B34,Bidrag!M$7:M$47)+SUMIF(Uppdrag!$B$7:$B$42,$B34,Uppdrag!M$7:M$42)</f>
        <v>1939244</v>
      </c>
      <c r="N34" s="45">
        <f>SUMIF(Bidrag!$B$7:$B$47,$B34,Bidrag!N$7:N$47)+SUMIF(Uppdrag!$B$7:$B$42,$B34,Uppdrag!N$7:N$42)</f>
        <v>1664900</v>
      </c>
      <c r="O34" s="45">
        <f>SUMIF(Bidrag!$B$7:$B$47,$B34,Bidrag!O$7:O$47)+SUMIF(Uppdrag!$B$7:$B$42,$B34,Uppdrag!O$7:O$42)</f>
        <v>2102000</v>
      </c>
      <c r="P34" s="77">
        <f>SUMIF(Bidrag!$B$7:$B$47,$B34,Bidrag!P$7:P$47)+SUMIF(Uppdrag!$B$7:$B$42,$B34,Uppdrag!P$7:P$42)</f>
        <v>283073.49</v>
      </c>
      <c r="Q34" s="77">
        <f>SUMIF(Bidrag!$B$7:$B$47,$B34,Bidrag!Q$7:Q$47)+SUMIF(Uppdrag!$B$7:$B$42,$B34,Uppdrag!Q$7:Q$42)</f>
        <v>1734571</v>
      </c>
      <c r="R34" s="77">
        <f>SUMIF(Bidrag!$B$7:$B$47,$B34,Bidrag!R$7:R$47)+SUMIF(Uppdrag!$B$7:$B$42,$B34,Uppdrag!R$7:R$42)</f>
        <v>-34242.03</v>
      </c>
      <c r="S34" s="77">
        <f>SUMIF(Bidrag!$B$7:$B$47,$B34,Bidrag!S$7:S$47)+SUMIF(Uppdrag!$B$7:$B$42,$B34,Uppdrag!S$7:S$42)</f>
        <v>0</v>
      </c>
      <c r="T34" s="77">
        <f>SUMIF(Bidrag!$B$7:$B$47,$B34,Bidrag!T$7:T$47)+SUMIF(Uppdrag!$B$7:$B$42,$B34,Uppdrag!T$7:T$42)</f>
        <v>0</v>
      </c>
      <c r="U34" s="77">
        <f>SUMIF(Bidrag!$B$7:$B$47,$B34,Bidrag!U$7:U$47)+SUMIF(Uppdrag!$B$7:$B$42,$B34,Uppdrag!U$7:U$42)</f>
        <v>0</v>
      </c>
      <c r="V34" s="77">
        <f>SUMIF(Bidrag!$B$7:$B$47,$B34,Bidrag!V$7:V$47)+SUMIF(Uppdrag!$B$7:$B$42,$B34,Uppdrag!V$7:V$42)</f>
        <v>0</v>
      </c>
      <c r="W34" s="77">
        <f>SUMIF(Bidrag!$B$7:$B$47,$B34,Bidrag!W$7:W$47)+SUMIF(Uppdrag!$B$7:$B$42,$B34,Uppdrag!W$7:W$42)</f>
        <v>0</v>
      </c>
      <c r="X34" s="77">
        <f>SUMIF(Bidrag!$B$7:$B$47,$B34,Bidrag!X$7:X$47)+SUMIF(Uppdrag!$B$7:$B$42,$B34,Uppdrag!X$7:X$42)</f>
        <v>0</v>
      </c>
      <c r="Y34" s="77">
        <f>SUMIF(Bidrag!$B$7:$B$47,$B34,Bidrag!Y$7:Y$47)+SUMIF(Uppdrag!$B$7:$B$42,$B34,Uppdrag!Y$7:Y$42)</f>
        <v>0</v>
      </c>
      <c r="Z34" s="77">
        <f>SUMIF(Bidrag!$B$7:$B$47,$B34,Bidrag!Z$7:Z$47)+SUMIF(Uppdrag!$B$7:$B$42,$B34,Uppdrag!Z$7:Z$42)</f>
        <v>0</v>
      </c>
      <c r="AA34" s="77">
        <f>SUMIF(Bidrag!$B$7:$B$47,$B34,Bidrag!AA$7:AA$47)+SUMIF(Uppdrag!$B$7:$B$42,$B34,Uppdrag!AA$7:AA$42)</f>
        <v>0</v>
      </c>
    </row>
    <row r="35" spans="2:27" x14ac:dyDescent="0.25">
      <c r="B35" s="4" t="s">
        <v>3</v>
      </c>
      <c r="C35" s="4">
        <v>1</v>
      </c>
      <c r="D35" s="45">
        <f>SUMIF(Bidrag!$B$7:$B$47,$B35,Bidrag!D$7:D$47)+SUMIF(Uppdrag!$B$7:$B$42,$B35,Uppdrag!D$7:D$42)</f>
        <v>44423485.369999997</v>
      </c>
      <c r="E35" s="45">
        <f>SUMIF(Bidrag!$B$7:$B$47,$B35,Bidrag!E$7:E$47)+SUMIF(Uppdrag!$B$7:$B$42,$B35,Uppdrag!E$7:E$42)</f>
        <v>60140226.269999996</v>
      </c>
      <c r="F35" s="45">
        <f>SUMIF(Bidrag!$B$7:$B$47,$B35,Bidrag!F$7:F$47)+SUMIF(Uppdrag!$B$7:$B$42,$B35,Uppdrag!F$7:F$42)</f>
        <v>61803237.519999996</v>
      </c>
      <c r="G35" s="45">
        <f>SUMIF(Bidrag!$B$7:$B$47,$B35,Bidrag!G$7:G$47)+SUMIF(Uppdrag!$B$7:$B$42,$B35,Uppdrag!G$7:G$42)</f>
        <v>97203268.180000007</v>
      </c>
      <c r="H35" s="45">
        <f>SUMIF(Bidrag!$B$7:$B$47,$B35,Bidrag!H$7:H$47)+SUMIF(Uppdrag!$B$7:$B$42,$B35,Uppdrag!H$7:H$42)</f>
        <v>89846592.629999995</v>
      </c>
      <c r="I35" s="45">
        <f>SUMIF(Bidrag!$B$7:$B$47,$B35,Bidrag!I$7:I$47)+SUMIF(Uppdrag!$B$7:$B$42,$B35,Uppdrag!I$7:I$42)</f>
        <v>69187666.580000013</v>
      </c>
      <c r="J35" s="45">
        <f>SUMIF(Bidrag!$B$7:$B$47,$B35,Bidrag!J$7:J$47)+SUMIF(Uppdrag!$B$7:$B$42,$B35,Uppdrag!J$7:J$42)</f>
        <v>64898065.800000012</v>
      </c>
      <c r="K35" s="45">
        <f>SUMIF(Bidrag!$B$7:$B$47,$B35,Bidrag!K$7:K$47)+SUMIF(Uppdrag!$B$7:$B$42,$B35,Uppdrag!K$7:K$42)</f>
        <v>68463029.879999995</v>
      </c>
      <c r="L35" s="45">
        <f>SUMIF(Bidrag!$B$7:$B$47,$B35,Bidrag!L$7:L$47)+SUMIF(Uppdrag!$B$7:$B$42,$B35,Uppdrag!L$7:L$42)</f>
        <v>73113921.729999989</v>
      </c>
      <c r="M35" s="45">
        <f>SUMIF(Bidrag!$B$7:$B$47,$B35,Bidrag!M$7:M$47)+SUMIF(Uppdrag!$B$7:$B$42,$B35,Uppdrag!M$7:M$42)</f>
        <v>98215825.50999999</v>
      </c>
      <c r="N35" s="45">
        <f>SUMIF(Bidrag!$B$7:$B$47,$B35,Bidrag!N$7:N$47)+SUMIF(Uppdrag!$B$7:$B$42,$B35,Uppdrag!N$7:N$42)</f>
        <v>96149213.670000002</v>
      </c>
      <c r="O35" s="45">
        <f>SUMIF(Bidrag!$B$7:$B$47,$B35,Bidrag!O$7:O$47)+SUMIF(Uppdrag!$B$7:$B$42,$B35,Uppdrag!O$7:O$42)</f>
        <v>107542052.23000002</v>
      </c>
      <c r="P35" s="77">
        <f>SUMIF(Bidrag!$B$7:$B$47,$B35,Bidrag!P$7:P$47)+SUMIF(Uppdrag!$B$7:$B$42,$B35,Uppdrag!P$7:P$42)</f>
        <v>107833536.71999998</v>
      </c>
      <c r="Q35" s="77">
        <f>SUMIF(Bidrag!$B$7:$B$47,$B35,Bidrag!Q$7:Q$47)+SUMIF(Uppdrag!$B$7:$B$42,$B35,Uppdrag!Q$7:Q$42)</f>
        <v>126209374.2</v>
      </c>
      <c r="R35" s="77">
        <f>SUMIF(Bidrag!$B$7:$B$47,$B35,Bidrag!R$7:R$47)+SUMIF(Uppdrag!$B$7:$B$42,$B35,Uppdrag!R$7:R$42)</f>
        <v>121961702.42000002</v>
      </c>
      <c r="S35" s="77">
        <f>SUMIF(Bidrag!$B$7:$B$47,$B35,Bidrag!S$7:S$47)+SUMIF(Uppdrag!$B$7:$B$42,$B35,Uppdrag!S$7:S$42)</f>
        <v>115863062.51000001</v>
      </c>
      <c r="T35" s="77">
        <f>SUMIF(Bidrag!$B$7:$B$47,$B35,Bidrag!T$7:T$47)+SUMIF(Uppdrag!$B$7:$B$42,$B35,Uppdrag!T$7:T$42)</f>
        <v>0</v>
      </c>
      <c r="U35" s="77">
        <f>SUMIF(Bidrag!$B$7:$B$47,$B35,Bidrag!U$7:U$47)+SUMIF(Uppdrag!$B$7:$B$42,$B35,Uppdrag!U$7:U$42)</f>
        <v>0</v>
      </c>
      <c r="V35" s="77">
        <f>SUMIF(Bidrag!$B$7:$B$47,$B35,Bidrag!V$7:V$47)+SUMIF(Uppdrag!$B$7:$B$42,$B35,Uppdrag!V$7:V$42)</f>
        <v>0</v>
      </c>
      <c r="W35" s="77">
        <f>SUMIF(Bidrag!$B$7:$B$47,$B35,Bidrag!W$7:W$47)+SUMIF(Uppdrag!$B$7:$B$42,$B35,Uppdrag!W$7:W$42)</f>
        <v>0</v>
      </c>
      <c r="X35" s="77">
        <f>SUMIF(Bidrag!$B$7:$B$47,$B35,Bidrag!X$7:X$47)+SUMIF(Uppdrag!$B$7:$B$42,$B35,Uppdrag!X$7:X$42)</f>
        <v>0</v>
      </c>
      <c r="Y35" s="77">
        <f>SUMIF(Bidrag!$B$7:$B$47,$B35,Bidrag!Y$7:Y$47)+SUMIF(Uppdrag!$B$7:$B$42,$B35,Uppdrag!Y$7:Y$42)</f>
        <v>0</v>
      </c>
      <c r="Z35" s="77">
        <f>SUMIF(Bidrag!$B$7:$B$47,$B35,Bidrag!Z$7:Z$47)+SUMIF(Uppdrag!$B$7:$B$42,$B35,Uppdrag!Z$7:Z$42)</f>
        <v>0</v>
      </c>
      <c r="AA35" s="77">
        <f>SUMIF(Bidrag!$B$7:$B$47,$B35,Bidrag!AA$7:AA$47)+SUMIF(Uppdrag!$B$7:$B$42,$B35,Uppdrag!AA$7:AA$42)</f>
        <v>0</v>
      </c>
    </row>
    <row r="36" spans="2:27" x14ac:dyDescent="0.25">
      <c r="B36" s="4" t="s">
        <v>5</v>
      </c>
      <c r="C36" s="4">
        <v>1000000000</v>
      </c>
      <c r="D36" s="45">
        <f>SUMIF(Bidrag!$B$7:$B$47,$B36,Bidrag!D$7:D$47)+SUMIF(Uppdrag!$B$7:$B$42,$B36,Uppdrag!D$7:D$42)</f>
        <v>15527372.440000001</v>
      </c>
      <c r="E36" s="45">
        <f>SUMIF(Bidrag!$B$7:$B$47,$B36,Bidrag!E$7:E$47)+SUMIF(Uppdrag!$B$7:$B$42,$B36,Uppdrag!E$7:E$42)</f>
        <v>11696172.689999999</v>
      </c>
      <c r="F36" s="45">
        <f>SUMIF(Bidrag!$B$7:$B$47,$B36,Bidrag!F$7:F$47)+SUMIF(Uppdrag!$B$7:$B$42,$B36,Uppdrag!F$7:F$42)</f>
        <v>13346800</v>
      </c>
      <c r="G36" s="45">
        <f>SUMIF(Bidrag!$B$7:$B$47,$B36,Bidrag!G$7:G$47)+SUMIF(Uppdrag!$B$7:$B$42,$B36,Uppdrag!G$7:G$42)</f>
        <v>24009536.100000001</v>
      </c>
      <c r="H36" s="45">
        <f>SUMIF(Bidrag!$B$7:$B$47,$B36,Bidrag!H$7:H$47)+SUMIF(Uppdrag!$B$7:$B$42,$B36,Uppdrag!H$7:H$42)</f>
        <v>28082909</v>
      </c>
      <c r="I36" s="45">
        <f>SUMIF(Bidrag!$B$7:$B$47,$B36,Bidrag!I$7:I$47)+SUMIF(Uppdrag!$B$7:$B$42,$B36,Uppdrag!I$7:I$42)</f>
        <v>31384361.5</v>
      </c>
      <c r="J36" s="45">
        <f>SUMIF(Bidrag!$B$7:$B$47,$B36,Bidrag!J$7:J$47)+SUMIF(Uppdrag!$B$7:$B$42,$B36,Uppdrag!J$7:J$42)</f>
        <v>23639682</v>
      </c>
      <c r="K36" s="45">
        <f>SUMIF(Bidrag!$B$7:$B$47,$B36,Bidrag!K$7:K$47)+SUMIF(Uppdrag!$B$7:$B$42,$B36,Uppdrag!K$7:K$42)</f>
        <v>17470121.399999999</v>
      </c>
      <c r="L36" s="45">
        <f>SUMIF(Bidrag!$B$7:$B$47,$B36,Bidrag!L$7:L$47)+SUMIF(Uppdrag!$B$7:$B$42,$B36,Uppdrag!L$7:L$42)</f>
        <v>24381735.120000001</v>
      </c>
      <c r="M36" s="45">
        <f>SUMIF(Bidrag!$B$7:$B$47,$B36,Bidrag!M$7:M$47)+SUMIF(Uppdrag!$B$7:$B$42,$B36,Uppdrag!M$7:M$42)</f>
        <v>25414757.620000001</v>
      </c>
      <c r="N36" s="45">
        <f>SUMIF(Bidrag!$B$7:$B$47,$B36,Bidrag!N$7:N$47)+SUMIF(Uppdrag!$B$7:$B$42,$B36,Uppdrag!N$7:N$42)</f>
        <v>28691806.260000002</v>
      </c>
      <c r="O36" s="45">
        <f>SUMIF(Bidrag!$B$7:$B$47,$B36,Bidrag!O$7:O$47)+SUMIF(Uppdrag!$B$7:$B$42,$B36,Uppdrag!O$7:O$42)</f>
        <v>38718834.75</v>
      </c>
      <c r="P36" s="77">
        <f>SUMIF(Bidrag!$B$7:$B$47,$B36,Bidrag!P$7:P$47)+SUMIF(Uppdrag!$B$7:$B$42,$B36,Uppdrag!P$7:P$42)</f>
        <v>29868754.469999999</v>
      </c>
      <c r="Q36" s="77">
        <f>SUMIF(Bidrag!$B$7:$B$47,$B36,Bidrag!Q$7:Q$47)+SUMIF(Uppdrag!$B$7:$B$42,$B36,Uppdrag!Q$7:Q$42)</f>
        <v>24361162.399999999</v>
      </c>
      <c r="R36" s="77">
        <f>SUMIF(Bidrag!$B$7:$B$47,$B36,Bidrag!R$7:R$47)+SUMIF(Uppdrag!$B$7:$B$42,$B36,Uppdrag!R$7:R$42)</f>
        <v>21515270.23</v>
      </c>
      <c r="S36" s="77">
        <f>SUMIF(Bidrag!$B$7:$B$47,$B36,Bidrag!S$7:S$47)+SUMIF(Uppdrag!$B$7:$B$42,$B36,Uppdrag!S$7:S$42)</f>
        <v>24900347.16</v>
      </c>
      <c r="T36" s="77">
        <f>SUMIF(Bidrag!$B$7:$B$47,$B36,Bidrag!T$7:T$47)+SUMIF(Uppdrag!$B$7:$B$42,$B36,Uppdrag!T$7:T$42)</f>
        <v>0</v>
      </c>
      <c r="U36" s="77">
        <f>SUMIF(Bidrag!$B$7:$B$47,$B36,Bidrag!U$7:U$47)+SUMIF(Uppdrag!$B$7:$B$42,$B36,Uppdrag!U$7:U$42)</f>
        <v>0</v>
      </c>
      <c r="V36" s="77">
        <f>SUMIF(Bidrag!$B$7:$B$47,$B36,Bidrag!V$7:V$47)+SUMIF(Uppdrag!$B$7:$B$42,$B36,Uppdrag!V$7:V$42)</f>
        <v>0</v>
      </c>
      <c r="W36" s="77">
        <f>SUMIF(Bidrag!$B$7:$B$47,$B36,Bidrag!W$7:W$47)+SUMIF(Uppdrag!$B$7:$B$42,$B36,Uppdrag!W$7:W$42)</f>
        <v>0</v>
      </c>
      <c r="X36" s="77">
        <f>SUMIF(Bidrag!$B$7:$B$47,$B36,Bidrag!X$7:X$47)+SUMIF(Uppdrag!$B$7:$B$42,$B36,Uppdrag!X$7:X$42)</f>
        <v>0</v>
      </c>
      <c r="Y36" s="77">
        <f>SUMIF(Bidrag!$B$7:$B$47,$B36,Bidrag!Y$7:Y$47)+SUMIF(Uppdrag!$B$7:$B$42,$B36,Uppdrag!Y$7:Y$42)</f>
        <v>0</v>
      </c>
      <c r="Z36" s="77">
        <f>SUMIF(Bidrag!$B$7:$B$47,$B36,Bidrag!Z$7:Z$47)+SUMIF(Uppdrag!$B$7:$B$42,$B36,Uppdrag!Z$7:Z$42)</f>
        <v>0</v>
      </c>
      <c r="AA36" s="77">
        <f>SUMIF(Bidrag!$B$7:$B$47,$B36,Bidrag!AA$7:AA$47)+SUMIF(Uppdrag!$B$7:$B$42,$B36,Uppdrag!AA$7:AA$42)</f>
        <v>0</v>
      </c>
    </row>
    <row r="37" spans="2:27" x14ac:dyDescent="0.25">
      <c r="B37" s="4" t="s">
        <v>16</v>
      </c>
      <c r="C37" s="4"/>
      <c r="D37" s="45">
        <f>SUMIF(Bidrag!$B$7:$B$47,$B37,Bidrag!D$7:D$47)+SUMIF(Uppdrag!$B$7:$B$42,$B37,Uppdrag!D$7:D$42)</f>
        <v>0</v>
      </c>
      <c r="E37" s="45">
        <f>SUMIF(Bidrag!$B$7:$B$47,$B37,Bidrag!E$7:E$47)+SUMIF(Uppdrag!$B$7:$B$42,$B37,Uppdrag!E$7:E$42)</f>
        <v>6533306</v>
      </c>
      <c r="F37" s="45">
        <f>SUMIF(Bidrag!$B$7:$B$47,$B37,Bidrag!F$7:F$47)+SUMIF(Uppdrag!$B$7:$B$42,$B37,Uppdrag!F$7:F$42)</f>
        <v>11998436</v>
      </c>
      <c r="G37" s="45">
        <f>SUMIF(Bidrag!$B$7:$B$47,$B37,Bidrag!G$7:G$47)+SUMIF(Uppdrag!$B$7:$B$42,$B37,Uppdrag!G$7:G$42)</f>
        <v>4492856</v>
      </c>
      <c r="H37" s="45">
        <f>SUMIF(Bidrag!$B$7:$B$47,$B37,Bidrag!H$7:H$47)+SUMIF(Uppdrag!$B$7:$B$42,$B37,Uppdrag!H$7:H$42)</f>
        <v>10171872</v>
      </c>
      <c r="I37" s="45">
        <f>SUMIF(Bidrag!$B$7:$B$47,$B37,Bidrag!I$7:I$47)+SUMIF(Uppdrag!$B$7:$B$42,$B37,Uppdrag!I$7:I$42)</f>
        <v>22385161</v>
      </c>
      <c r="J37" s="45">
        <f>SUMIF(Bidrag!$B$7:$B$47,$B37,Bidrag!J$7:J$47)+SUMIF(Uppdrag!$B$7:$B$42,$B37,Uppdrag!J$7:J$42)</f>
        <v>28309251</v>
      </c>
      <c r="K37" s="45">
        <f>SUMIF(Bidrag!$B$7:$B$47,$B37,Bidrag!K$7:K$47)+SUMIF(Uppdrag!$B$7:$B$42,$B37,Uppdrag!K$7:K$42)</f>
        <v>26987895</v>
      </c>
      <c r="L37" s="45">
        <f>SUMIF(Bidrag!$B$7:$B$47,$B37,Bidrag!L$7:L$47)+SUMIF(Uppdrag!$B$7:$B$42,$B37,Uppdrag!L$7:L$42)</f>
        <v>39251038</v>
      </c>
      <c r="M37" s="45">
        <f>SUMIF(Bidrag!$B$7:$B$47,$B37,Bidrag!M$7:M$47)+SUMIF(Uppdrag!$B$7:$B$42,$B37,Uppdrag!M$7:M$42)</f>
        <v>56273847.840000004</v>
      </c>
      <c r="N37" s="45">
        <f>SUMIF(Bidrag!$B$7:$B$47,$B37,Bidrag!N$7:N$47)+SUMIF(Uppdrag!$B$7:$B$42,$B37,Uppdrag!N$7:N$42)</f>
        <v>35419798.219999999</v>
      </c>
      <c r="O37" s="45">
        <f>SUMIF(Bidrag!$B$7:$B$47,$B37,Bidrag!O$7:O$47)+SUMIF(Uppdrag!$B$7:$B$42,$B37,Uppdrag!O$7:O$42)</f>
        <v>78022718</v>
      </c>
      <c r="P37" s="77">
        <f>SUMIF(Bidrag!$B$7:$B$47,$B37,Bidrag!P$7:P$47)+SUMIF(Uppdrag!$B$7:$B$42,$B37,Uppdrag!P$7:P$42)</f>
        <v>56937761.390000008</v>
      </c>
      <c r="Q37" s="77">
        <f>SUMIF(Bidrag!$B$7:$B$47,$B37,Bidrag!Q$7:Q$47)+SUMIF(Uppdrag!$B$7:$B$42,$B37,Uppdrag!Q$7:Q$42)</f>
        <v>60498493.640000001</v>
      </c>
      <c r="R37" s="77">
        <f>SUMIF(Bidrag!$B$7:$B$47,$B37,Bidrag!R$7:R$47)+SUMIF(Uppdrag!$B$7:$B$42,$B37,Uppdrag!R$7:R$42)</f>
        <v>73976230</v>
      </c>
      <c r="S37" s="77">
        <f>SUMIF(Bidrag!$B$7:$B$47,$B37,Bidrag!S$7:S$47)+SUMIF(Uppdrag!$B$7:$B$42,$B37,Uppdrag!S$7:S$42)</f>
        <v>71080565</v>
      </c>
      <c r="T37" s="77">
        <f>SUMIF(Bidrag!$B$7:$B$47,$B37,Bidrag!T$7:T$47)+SUMIF(Uppdrag!$B$7:$B$42,$B37,Uppdrag!T$7:T$42)</f>
        <v>0</v>
      </c>
      <c r="U37" s="77">
        <f>SUMIF(Bidrag!$B$7:$B$47,$B37,Bidrag!U$7:U$47)+SUMIF(Uppdrag!$B$7:$B$42,$B37,Uppdrag!U$7:U$42)</f>
        <v>0</v>
      </c>
      <c r="V37" s="77">
        <f>SUMIF(Bidrag!$B$7:$B$47,$B37,Bidrag!V$7:V$47)+SUMIF(Uppdrag!$B$7:$B$42,$B37,Uppdrag!V$7:V$42)</f>
        <v>0</v>
      </c>
      <c r="W37" s="77">
        <f>SUMIF(Bidrag!$B$7:$B$47,$B37,Bidrag!W$7:W$47)+SUMIF(Uppdrag!$B$7:$B$42,$B37,Uppdrag!W$7:W$42)</f>
        <v>0</v>
      </c>
      <c r="X37" s="77">
        <f>SUMIF(Bidrag!$B$7:$B$47,$B37,Bidrag!X$7:X$47)+SUMIF(Uppdrag!$B$7:$B$42,$B37,Uppdrag!X$7:X$42)</f>
        <v>0</v>
      </c>
      <c r="Y37" s="77">
        <f>SUMIF(Bidrag!$B$7:$B$47,$B37,Bidrag!Y$7:Y$47)+SUMIF(Uppdrag!$B$7:$B$42,$B37,Uppdrag!Y$7:Y$42)</f>
        <v>0</v>
      </c>
      <c r="Z37" s="77">
        <f>SUMIF(Bidrag!$B$7:$B$47,$B37,Bidrag!Z$7:Z$47)+SUMIF(Uppdrag!$B$7:$B$42,$B37,Uppdrag!Z$7:Z$42)</f>
        <v>0</v>
      </c>
      <c r="AA37" s="77">
        <f>SUMIF(Bidrag!$B$7:$B$47,$B37,Bidrag!AA$7:AA$47)+SUMIF(Uppdrag!$B$7:$B$42,$B37,Uppdrag!AA$7:AA$42)</f>
        <v>0</v>
      </c>
    </row>
    <row r="38" spans="2:27" x14ac:dyDescent="0.25">
      <c r="B38" s="4" t="s">
        <v>39</v>
      </c>
      <c r="C38" s="4">
        <v>1</v>
      </c>
      <c r="D38" s="45">
        <f>SUMIF(Bidrag!$B$7:$B$47,$B38,Bidrag!D$7:D$47)+SUMIF(Uppdrag!$B$7:$B$42,$B38,Uppdrag!D$7:D$42)</f>
        <v>6017095</v>
      </c>
      <c r="E38" s="45">
        <f>SUMIF(Bidrag!$B$7:$B$47,$B38,Bidrag!E$7:E$47)+SUMIF(Uppdrag!$B$7:$B$42,$B38,Uppdrag!E$7:E$42)</f>
        <v>3585424</v>
      </c>
      <c r="F38" s="45">
        <f>SUMIF(Bidrag!$B$7:$B$47,$B38,Bidrag!F$7:F$47)+SUMIF(Uppdrag!$B$7:$B$42,$B38,Uppdrag!F$7:F$42)</f>
        <v>5908463.7000000002</v>
      </c>
      <c r="G38" s="45">
        <f>SUMIF(Bidrag!$B$7:$B$47,$B38,Bidrag!G$7:G$47)+SUMIF(Uppdrag!$B$7:$B$42,$B38,Uppdrag!G$7:G$42)</f>
        <v>5649951</v>
      </c>
      <c r="H38" s="45">
        <f>SUMIF(Bidrag!$B$7:$B$47,$B38,Bidrag!H$7:H$47)+SUMIF(Uppdrag!$B$7:$B$42,$B38,Uppdrag!H$7:H$42)</f>
        <v>8228610.8900000006</v>
      </c>
      <c r="I38" s="45">
        <f>SUMIF(Bidrag!$B$7:$B$47,$B38,Bidrag!I$7:I$47)+SUMIF(Uppdrag!$B$7:$B$42,$B38,Uppdrag!I$7:I$42)</f>
        <v>17528486.199999999</v>
      </c>
      <c r="J38" s="45">
        <f>SUMIF(Bidrag!$B$7:$B$47,$B38,Bidrag!J$7:J$47)+SUMIF(Uppdrag!$B$7:$B$42,$B38,Uppdrag!J$7:J$42)</f>
        <v>8567311.3000000007</v>
      </c>
      <c r="K38" s="45">
        <f>SUMIF(Bidrag!$B$7:$B$47,$B38,Bidrag!K$7:K$47)+SUMIF(Uppdrag!$B$7:$B$42,$B38,Uppdrag!K$7:K$42)</f>
        <v>5954455.6299999999</v>
      </c>
      <c r="L38" s="45">
        <f>SUMIF(Bidrag!$B$7:$B$47,$B38,Bidrag!L$7:L$47)+SUMIF(Uppdrag!$B$7:$B$42,$B38,Uppdrag!L$7:L$42)</f>
        <v>5155343.18</v>
      </c>
      <c r="M38" s="45">
        <f>SUMIF(Bidrag!$B$7:$B$47,$B38,Bidrag!M$7:M$47)+SUMIF(Uppdrag!$B$7:$B$42,$B38,Uppdrag!M$7:M$42)</f>
        <v>6404749.9100000001</v>
      </c>
      <c r="N38" s="45">
        <f>SUMIF(Bidrag!$B$7:$B$47,$B38,Bidrag!N$7:N$47)+SUMIF(Uppdrag!$B$7:$B$42,$B38,Uppdrag!N$7:N$42)</f>
        <v>5378058.3900000006</v>
      </c>
      <c r="O38" s="45">
        <f>SUMIF(Bidrag!$B$7:$B$47,$B38,Bidrag!O$7:O$47)+SUMIF(Uppdrag!$B$7:$B$42,$B38,Uppdrag!O$7:O$42)</f>
        <v>7396591.54</v>
      </c>
      <c r="P38" s="77">
        <f>SUMIF(Bidrag!$B$7:$B$47,$B38,Bidrag!P$7:P$47)+SUMIF(Uppdrag!$B$7:$B$42,$B38,Uppdrag!P$7:P$42)</f>
        <v>9017010.1900000013</v>
      </c>
      <c r="Q38" s="77">
        <f>SUMIF(Bidrag!$B$7:$B$47,$B38,Bidrag!Q$7:Q$47)+SUMIF(Uppdrag!$B$7:$B$42,$B38,Uppdrag!Q$7:Q$42)</f>
        <v>10230398.92</v>
      </c>
      <c r="R38" s="77">
        <f>SUMIF(Bidrag!$B$7:$B$47,$B38,Bidrag!R$7:R$47)+SUMIF(Uppdrag!$B$7:$B$42,$B38,Uppdrag!R$7:R$42)</f>
        <v>11147164.079999998</v>
      </c>
      <c r="S38" s="77">
        <f>SUMIF(Bidrag!$B$7:$B$47,$B38,Bidrag!S$7:S$47)+SUMIF(Uppdrag!$B$7:$B$42,$B38,Uppdrag!S$7:S$42)</f>
        <v>13151841.039999999</v>
      </c>
      <c r="T38" s="77">
        <f>SUMIF(Bidrag!$B$7:$B$47,$B38,Bidrag!T$7:T$47)+SUMIF(Uppdrag!$B$7:$B$42,$B38,Uppdrag!T$7:T$42)</f>
        <v>0</v>
      </c>
      <c r="U38" s="77">
        <f>SUMIF(Bidrag!$B$7:$B$47,$B38,Bidrag!U$7:U$47)+SUMIF(Uppdrag!$B$7:$B$42,$B38,Uppdrag!U$7:U$42)</f>
        <v>0</v>
      </c>
      <c r="V38" s="77">
        <f>SUMIF(Bidrag!$B$7:$B$47,$B38,Bidrag!V$7:V$47)+SUMIF(Uppdrag!$B$7:$B$42,$B38,Uppdrag!V$7:V$42)</f>
        <v>0</v>
      </c>
      <c r="W38" s="77">
        <f>SUMIF(Bidrag!$B$7:$B$47,$B38,Bidrag!W$7:W$47)+SUMIF(Uppdrag!$B$7:$B$42,$B38,Uppdrag!W$7:W$42)</f>
        <v>0</v>
      </c>
      <c r="X38" s="77">
        <f>SUMIF(Bidrag!$B$7:$B$47,$B38,Bidrag!X$7:X$47)+SUMIF(Uppdrag!$B$7:$B$42,$B38,Uppdrag!X$7:X$42)</f>
        <v>0</v>
      </c>
      <c r="Y38" s="77">
        <f>SUMIF(Bidrag!$B$7:$B$47,$B38,Bidrag!Y$7:Y$47)+SUMIF(Uppdrag!$B$7:$B$42,$B38,Uppdrag!Y$7:Y$42)</f>
        <v>0</v>
      </c>
      <c r="Z38" s="77">
        <f>SUMIF(Bidrag!$B$7:$B$47,$B38,Bidrag!Z$7:Z$47)+SUMIF(Uppdrag!$B$7:$B$42,$B38,Uppdrag!Z$7:Z$42)</f>
        <v>0</v>
      </c>
      <c r="AA38" s="77">
        <f>SUMIF(Bidrag!$B$7:$B$47,$B38,Bidrag!AA$7:AA$47)+SUMIF(Uppdrag!$B$7:$B$42,$B38,Uppdrag!AA$7:AA$42)</f>
        <v>0</v>
      </c>
    </row>
    <row r="39" spans="2:27" x14ac:dyDescent="0.25">
      <c r="B39" s="4" t="s">
        <v>40</v>
      </c>
      <c r="C39" s="4">
        <v>1000000000</v>
      </c>
      <c r="D39" s="45">
        <f>SUMIF(Bidrag!$B$7:$B$47,$B39,Bidrag!D$7:D$47)+SUMIF(Uppdrag!$B$7:$B$42,$B39,Uppdrag!D$7:D$42)</f>
        <v>4580597.2199999979</v>
      </c>
      <c r="E39" s="45">
        <f>SUMIF(Bidrag!$B$7:$B$47,$B39,Bidrag!E$7:E$47)+SUMIF(Uppdrag!$B$7:$B$42,$B39,Uppdrag!E$7:E$42)</f>
        <v>13151732.200000001</v>
      </c>
      <c r="F39" s="45">
        <f>SUMIF(Bidrag!$B$7:$B$47,$B39,Bidrag!F$7:F$47)+SUMIF(Uppdrag!$B$7:$B$42,$B39,Uppdrag!F$7:F$42)</f>
        <v>14954870.109999999</v>
      </c>
      <c r="G39" s="45">
        <f>SUMIF(Bidrag!$B$7:$B$47,$B39,Bidrag!G$7:G$47)+SUMIF(Uppdrag!$B$7:$B$42,$B39,Uppdrag!G$7:G$42)</f>
        <v>10587192.059999999</v>
      </c>
      <c r="H39" s="45">
        <f>SUMIF(Bidrag!$B$7:$B$47,$B39,Bidrag!H$7:H$47)+SUMIF(Uppdrag!$B$7:$B$42,$B39,Uppdrag!H$7:H$42)</f>
        <v>15235261.07</v>
      </c>
      <c r="I39" s="45">
        <f>SUMIF(Bidrag!$B$7:$B$47,$B39,Bidrag!I$7:I$47)+SUMIF(Uppdrag!$B$7:$B$42,$B39,Uppdrag!I$7:I$42)</f>
        <v>18475827.449999999</v>
      </c>
      <c r="J39" s="45">
        <f>SUMIF(Bidrag!$B$7:$B$47,$B39,Bidrag!J$7:J$47)+SUMIF(Uppdrag!$B$7:$B$42,$B39,Uppdrag!J$7:J$42)</f>
        <v>23875831.170000002</v>
      </c>
      <c r="K39" s="45">
        <f>SUMIF(Bidrag!$B$7:$B$47,$B39,Bidrag!K$7:K$47)+SUMIF(Uppdrag!$B$7:$B$42,$B39,Uppdrag!K$7:K$42)</f>
        <v>24722031.809999999</v>
      </c>
      <c r="L39" s="45">
        <f>SUMIF(Bidrag!$B$7:$B$47,$B39,Bidrag!L$7:L$47)+SUMIF(Uppdrag!$B$7:$B$42,$B39,Uppdrag!L$7:L$42)</f>
        <v>42745341.469999999</v>
      </c>
      <c r="M39" s="45">
        <f>SUMIF(Bidrag!$B$7:$B$47,$B39,Bidrag!M$7:M$47)+SUMIF(Uppdrag!$B$7:$B$42,$B39,Uppdrag!M$7:M$42)</f>
        <v>33240075.370000005</v>
      </c>
      <c r="N39" s="45">
        <f>SUMIF(Bidrag!$B$7:$B$47,$B39,Bidrag!N$7:N$47)+SUMIF(Uppdrag!$B$7:$B$42,$B39,Uppdrag!N$7:N$42)</f>
        <v>33716168.459999993</v>
      </c>
      <c r="O39" s="45">
        <f>SUMIF(Bidrag!$B$7:$B$47,$B39,Bidrag!O$7:O$47)+SUMIF(Uppdrag!$B$7:$B$42,$B39,Uppdrag!O$7:O$42)</f>
        <v>36544317.23999998</v>
      </c>
      <c r="P39" s="77">
        <f>SUMIF(Bidrag!$B$7:$B$47,$B39,Bidrag!P$7:P$47)+SUMIF(Uppdrag!$B$7:$B$42,$B39,Uppdrag!P$7:P$42)</f>
        <v>53523186.61999999</v>
      </c>
      <c r="Q39" s="77">
        <f>SUMIF(Bidrag!$B$7:$B$47,$B39,Bidrag!Q$7:Q$47)+SUMIF(Uppdrag!$B$7:$B$42,$B39,Uppdrag!Q$7:Q$42)</f>
        <v>51453525.429999985</v>
      </c>
      <c r="R39" s="77">
        <f>SUMIF(Bidrag!$B$7:$B$47,$B39,Bidrag!R$7:R$47)+SUMIF(Uppdrag!$B$7:$B$42,$B39,Uppdrag!R$7:R$42)</f>
        <v>55911223.410000004</v>
      </c>
      <c r="S39" s="77">
        <f>SUMIF(Bidrag!$B$7:$B$47,$B39,Bidrag!S$7:S$47)+SUMIF(Uppdrag!$B$7:$B$42,$B39,Uppdrag!S$7:S$42)</f>
        <v>48737294.88000001</v>
      </c>
      <c r="T39" s="77">
        <f>SUMIF(Bidrag!$B$7:$B$47,$B39,Bidrag!T$7:T$47)+SUMIF(Uppdrag!$B$7:$B$42,$B39,Uppdrag!T$7:T$42)</f>
        <v>0</v>
      </c>
      <c r="U39" s="77">
        <f>SUMIF(Bidrag!$B$7:$B$47,$B39,Bidrag!U$7:U$47)+SUMIF(Uppdrag!$B$7:$B$42,$B39,Uppdrag!U$7:U$42)</f>
        <v>0</v>
      </c>
      <c r="V39" s="77">
        <f>SUMIF(Bidrag!$B$7:$B$47,$B39,Bidrag!V$7:V$47)+SUMIF(Uppdrag!$B$7:$B$42,$B39,Uppdrag!V$7:V$42)</f>
        <v>0</v>
      </c>
      <c r="W39" s="77">
        <f>SUMIF(Bidrag!$B$7:$B$47,$B39,Bidrag!W$7:W$47)+SUMIF(Uppdrag!$B$7:$B$42,$B39,Uppdrag!W$7:W$42)</f>
        <v>0</v>
      </c>
      <c r="X39" s="77">
        <f>SUMIF(Bidrag!$B$7:$B$47,$B39,Bidrag!X$7:X$47)+SUMIF(Uppdrag!$B$7:$B$42,$B39,Uppdrag!X$7:X$42)</f>
        <v>0</v>
      </c>
      <c r="Y39" s="77">
        <f>SUMIF(Bidrag!$B$7:$B$47,$B39,Bidrag!Y$7:Y$47)+SUMIF(Uppdrag!$B$7:$B$42,$B39,Uppdrag!Y$7:Y$42)</f>
        <v>0</v>
      </c>
      <c r="Z39" s="77">
        <f>SUMIF(Bidrag!$B$7:$B$47,$B39,Bidrag!Z$7:Z$47)+SUMIF(Uppdrag!$B$7:$B$42,$B39,Uppdrag!Z$7:Z$42)</f>
        <v>0</v>
      </c>
      <c r="AA39" s="77">
        <f>SUMIF(Bidrag!$B$7:$B$47,$B39,Bidrag!AA$7:AA$47)+SUMIF(Uppdrag!$B$7:$B$42,$B39,Uppdrag!AA$7:AA$42)</f>
        <v>0</v>
      </c>
    </row>
    <row r="40" spans="2:27" x14ac:dyDescent="0.25">
      <c r="B40" s="4" t="s">
        <v>41</v>
      </c>
      <c r="C40" s="4">
        <v>1</v>
      </c>
      <c r="D40" s="45">
        <f>SUMIF(Bidrag!$B$7:$B$47,$B40,Bidrag!D$7:D$47)+SUMIF(Uppdrag!$B$7:$B$42,$B40,Uppdrag!D$7:D$42)</f>
        <v>68208412.930000007</v>
      </c>
      <c r="E40" s="45">
        <f>SUMIF(Bidrag!$B$7:$B$47,$B40,Bidrag!E$7:E$47)+SUMIF(Uppdrag!$B$7:$B$42,$B40,Uppdrag!E$7:E$42)</f>
        <v>48141739</v>
      </c>
      <c r="F40" s="45">
        <f>SUMIF(Bidrag!$B$7:$B$47,$B40,Bidrag!F$7:F$47)+SUMIF(Uppdrag!$B$7:$B$42,$B40,Uppdrag!F$7:F$42)</f>
        <v>55539321.060000002</v>
      </c>
      <c r="G40" s="45">
        <f>SUMIF(Bidrag!$B$7:$B$47,$B40,Bidrag!G$7:G$47)+SUMIF(Uppdrag!$B$7:$B$42,$B40,Uppdrag!G$7:G$42)</f>
        <v>31044175.649999999</v>
      </c>
      <c r="H40" s="45">
        <f>SUMIF(Bidrag!$B$7:$B$47,$B40,Bidrag!H$7:H$47)+SUMIF(Uppdrag!$B$7:$B$42,$B40,Uppdrag!H$7:H$42)</f>
        <v>35264111.019999996</v>
      </c>
      <c r="I40" s="45">
        <f>SUMIF(Bidrag!$B$7:$B$47,$B40,Bidrag!I$7:I$47)+SUMIF(Uppdrag!$B$7:$B$42,$B40,Uppdrag!I$7:I$42)</f>
        <v>31590885.609999999</v>
      </c>
      <c r="J40" s="45">
        <f>SUMIF(Bidrag!$B$7:$B$47,$B40,Bidrag!J$7:J$47)+SUMIF(Uppdrag!$B$7:$B$42,$B40,Uppdrag!J$7:J$42)</f>
        <v>27701373</v>
      </c>
      <c r="K40" s="45">
        <f>SUMIF(Bidrag!$B$7:$B$47,$B40,Bidrag!K$7:K$47)+SUMIF(Uppdrag!$B$7:$B$42,$B40,Uppdrag!K$7:K$42)</f>
        <v>34587369.689999998</v>
      </c>
      <c r="L40" s="45">
        <f>SUMIF(Bidrag!$B$7:$B$47,$B40,Bidrag!L$7:L$47)+SUMIF(Uppdrag!$B$7:$B$42,$B40,Uppdrag!L$7:L$42)</f>
        <v>49410678.609999999</v>
      </c>
      <c r="M40" s="45">
        <f>SUMIF(Bidrag!$B$7:$B$47,$B40,Bidrag!M$7:M$47)+SUMIF(Uppdrag!$B$7:$B$42,$B40,Uppdrag!M$7:M$42)</f>
        <v>35464595.579999998</v>
      </c>
      <c r="N40" s="45">
        <f>SUMIF(Bidrag!$B$7:$B$47,$B40,Bidrag!N$7:N$47)+SUMIF(Uppdrag!$B$7:$B$42,$B40,Uppdrag!N$7:N$42)</f>
        <v>33848977.920000002</v>
      </c>
      <c r="O40" s="45">
        <f>SUMIF(Bidrag!$B$7:$B$47,$B40,Bidrag!O$7:O$47)+SUMIF(Uppdrag!$B$7:$B$42,$B40,Uppdrag!O$7:O$42)</f>
        <v>40772591.5</v>
      </c>
      <c r="P40" s="77">
        <f>SUMIF(Bidrag!$B$7:$B$47,$B40,Bidrag!P$7:P$47)+SUMIF(Uppdrag!$B$7:$B$42,$B40,Uppdrag!P$7:P$42)</f>
        <v>49850367.390000001</v>
      </c>
      <c r="Q40" s="77">
        <f>SUMIF(Bidrag!$B$7:$B$47,$B40,Bidrag!Q$7:Q$47)+SUMIF(Uppdrag!$B$7:$B$42,$B40,Uppdrag!Q$7:Q$42)</f>
        <v>37344832.43</v>
      </c>
      <c r="R40" s="77">
        <f>SUMIF(Bidrag!$B$7:$B$47,$B40,Bidrag!R$7:R$47)+SUMIF(Uppdrag!$B$7:$B$42,$B40,Uppdrag!R$7:R$42)</f>
        <v>49759467.490000002</v>
      </c>
      <c r="S40" s="77">
        <f>SUMIF(Bidrag!$B$7:$B$47,$B40,Bidrag!S$7:S$47)+SUMIF(Uppdrag!$B$7:$B$42,$B40,Uppdrag!S$7:S$42)</f>
        <v>48169806.680000007</v>
      </c>
      <c r="T40" s="77">
        <f>SUMIF(Bidrag!$B$7:$B$47,$B40,Bidrag!T$7:T$47)+SUMIF(Uppdrag!$B$7:$B$42,$B40,Uppdrag!T$7:T$42)</f>
        <v>0</v>
      </c>
      <c r="U40" s="77">
        <f>SUMIF(Bidrag!$B$7:$B$47,$B40,Bidrag!U$7:U$47)+SUMIF(Uppdrag!$B$7:$B$42,$B40,Uppdrag!U$7:U$42)</f>
        <v>0</v>
      </c>
      <c r="V40" s="77">
        <f>SUMIF(Bidrag!$B$7:$B$47,$B40,Bidrag!V$7:V$47)+SUMIF(Uppdrag!$B$7:$B$42,$B40,Uppdrag!V$7:V$42)</f>
        <v>0</v>
      </c>
      <c r="W40" s="77">
        <f>SUMIF(Bidrag!$B$7:$B$47,$B40,Bidrag!W$7:W$47)+SUMIF(Uppdrag!$B$7:$B$42,$B40,Uppdrag!W$7:W$42)</f>
        <v>0</v>
      </c>
      <c r="X40" s="77">
        <f>SUMIF(Bidrag!$B$7:$B$47,$B40,Bidrag!X$7:X$47)+SUMIF(Uppdrag!$B$7:$B$42,$B40,Uppdrag!X$7:X$42)</f>
        <v>0</v>
      </c>
      <c r="Y40" s="77">
        <f>SUMIF(Bidrag!$B$7:$B$47,$B40,Bidrag!Y$7:Y$47)+SUMIF(Uppdrag!$B$7:$B$42,$B40,Uppdrag!Y$7:Y$42)</f>
        <v>0</v>
      </c>
      <c r="Z40" s="77">
        <f>SUMIF(Bidrag!$B$7:$B$47,$B40,Bidrag!Z$7:Z$47)+SUMIF(Uppdrag!$B$7:$B$42,$B40,Uppdrag!Z$7:Z$42)</f>
        <v>0</v>
      </c>
      <c r="AA40" s="77">
        <f>SUMIF(Bidrag!$B$7:$B$47,$B40,Bidrag!AA$7:AA$47)+SUMIF(Uppdrag!$B$7:$B$42,$B40,Uppdrag!AA$7:AA$42)</f>
        <v>0</v>
      </c>
    </row>
    <row r="41" spans="2:27" x14ac:dyDescent="0.25">
      <c r="B41" s="20" t="s">
        <v>18</v>
      </c>
      <c r="C41" s="4">
        <v>1</v>
      </c>
      <c r="D41" s="45">
        <f>SUMIF(Bidrag!$B$7:$B$47,$B41,Bidrag!D$7:D$47)+SUMIF(Uppdrag!$B$7:$B$42,$B41,Uppdrag!D$7:D$42)</f>
        <v>72247656.049999997</v>
      </c>
      <c r="E41" s="45">
        <f>SUMIF(Bidrag!$B$7:$B$47,$B41,Bidrag!E$7:E$47)+SUMIF(Uppdrag!$B$7:$B$42,$B41,Uppdrag!E$7:E$42)</f>
        <v>79457218.560000017</v>
      </c>
      <c r="F41" s="45">
        <f>SUMIF(Bidrag!$B$7:$B$47,$B41,Bidrag!F$7:F$47)+SUMIF(Uppdrag!$B$7:$B$42,$B41,Uppdrag!F$7:F$42)</f>
        <v>86139208.140000001</v>
      </c>
      <c r="G41" s="45">
        <f>SUMIF(Bidrag!$B$7:$B$47,$B41,Bidrag!G$7:G$47)+SUMIF(Uppdrag!$B$7:$B$42,$B41,Uppdrag!G$7:G$42)</f>
        <v>85239712.760000005</v>
      </c>
      <c r="H41" s="45">
        <f>SUMIF(Bidrag!$B$7:$B$47,$B41,Bidrag!H$7:H$47)+SUMIF(Uppdrag!$B$7:$B$42,$B41,Uppdrag!H$7:H$42)</f>
        <v>84807544.629999995</v>
      </c>
      <c r="I41" s="45">
        <f>SUMIF(Bidrag!$B$7:$B$47,$B41,Bidrag!I$7:I$47)+SUMIF(Uppdrag!$B$7:$B$42,$B41,Uppdrag!I$7:I$42)</f>
        <v>74223800.61999999</v>
      </c>
      <c r="J41" s="45">
        <f>SUMIF(Bidrag!$B$7:$B$47,$B41,Bidrag!J$7:J$47)+SUMIF(Uppdrag!$B$7:$B$42,$B41,Uppdrag!J$7:J$42)</f>
        <v>87009197.829999998</v>
      </c>
      <c r="K41" s="45">
        <f>SUMIF(Bidrag!$B$7:$B$47,$B41,Bidrag!K$7:K$47)+SUMIF(Uppdrag!$B$7:$B$42,$B41,Uppdrag!K$7:K$42)</f>
        <v>80712487.900000006</v>
      </c>
      <c r="L41" s="45">
        <f>SUMIF(Bidrag!$B$7:$B$47,$B41,Bidrag!L$7:L$47)+SUMIF(Uppdrag!$B$7:$B$42,$B41,Uppdrag!L$7:L$42)</f>
        <v>91332079.579999998</v>
      </c>
      <c r="M41" s="45">
        <f>SUMIF(Bidrag!$B$7:$B$47,$B41,Bidrag!M$7:M$47)+SUMIF(Uppdrag!$B$7:$B$42,$B41,Uppdrag!M$7:M$42)</f>
        <v>89565157.320000008</v>
      </c>
      <c r="N41" s="45">
        <f>SUMIF(Bidrag!$B$7:$B$47,$B41,Bidrag!N$7:N$47)+SUMIF(Uppdrag!$B$7:$B$42,$B41,Uppdrag!N$7:N$42)</f>
        <v>86293300.930000007</v>
      </c>
      <c r="O41" s="45">
        <f>SUMIF(Bidrag!$B$7:$B$47,$B41,Bidrag!O$7:O$47)+SUMIF(Uppdrag!$B$7:$B$42,$B41,Uppdrag!O$7:O$42)</f>
        <v>90044832.450000003</v>
      </c>
      <c r="P41" s="77">
        <f>SUMIF(Bidrag!$B$7:$B$47,$B41,Bidrag!P$7:P$47)+SUMIF(Uppdrag!$B$7:$B$42,$B41,Uppdrag!P$7:P$42)</f>
        <v>118030173.63000003</v>
      </c>
      <c r="Q41" s="77">
        <f>SUMIF(Bidrag!$B$7:$B$47,$B41,Bidrag!Q$7:Q$47)+SUMIF(Uppdrag!$B$7:$B$42,$B41,Uppdrag!Q$7:Q$42)</f>
        <v>159702374.87</v>
      </c>
      <c r="R41" s="77">
        <f>SUMIF(Bidrag!$B$7:$B$47,$B41,Bidrag!R$7:R$47)+SUMIF(Uppdrag!$B$7:$B$42,$B41,Uppdrag!R$7:R$42)</f>
        <v>171988739.94</v>
      </c>
      <c r="S41" s="77">
        <f>SUMIF(Bidrag!$B$7:$B$47,$B41,Bidrag!S$7:S$47)+SUMIF(Uppdrag!$B$7:$B$42,$B41,Uppdrag!S$7:S$42)</f>
        <v>196796714.14000002</v>
      </c>
      <c r="T41" s="77">
        <f>SUMIF(Bidrag!$B$7:$B$47,$B41,Bidrag!T$7:T$47)+SUMIF(Uppdrag!$B$7:$B$42,$B41,Uppdrag!T$7:T$42)</f>
        <v>0</v>
      </c>
      <c r="U41" s="77">
        <f>SUMIF(Bidrag!$B$7:$B$47,$B41,Bidrag!U$7:U$47)+SUMIF(Uppdrag!$B$7:$B$42,$B41,Uppdrag!U$7:U$42)</f>
        <v>0</v>
      </c>
      <c r="V41" s="77">
        <f>SUMIF(Bidrag!$B$7:$B$47,$B41,Bidrag!V$7:V$47)+SUMIF(Uppdrag!$B$7:$B$42,$B41,Uppdrag!V$7:V$42)</f>
        <v>0</v>
      </c>
      <c r="W41" s="77">
        <f>SUMIF(Bidrag!$B$7:$B$47,$B41,Bidrag!W$7:W$47)+SUMIF(Uppdrag!$B$7:$B$42,$B41,Uppdrag!W$7:W$42)</f>
        <v>0</v>
      </c>
      <c r="X41" s="77">
        <f>SUMIF(Bidrag!$B$7:$B$47,$B41,Bidrag!X$7:X$47)+SUMIF(Uppdrag!$B$7:$B$42,$B41,Uppdrag!X$7:X$42)</f>
        <v>0</v>
      </c>
      <c r="Y41" s="77">
        <f>SUMIF(Bidrag!$B$7:$B$47,$B41,Bidrag!Y$7:Y$47)+SUMIF(Uppdrag!$B$7:$B$42,$B41,Uppdrag!Y$7:Y$42)</f>
        <v>0</v>
      </c>
      <c r="Z41" s="77">
        <f>SUMIF(Bidrag!$B$7:$B$47,$B41,Bidrag!Z$7:Z$47)+SUMIF(Uppdrag!$B$7:$B$42,$B41,Uppdrag!Z$7:Z$42)</f>
        <v>0</v>
      </c>
      <c r="AA41" s="77">
        <f>SUMIF(Bidrag!$B$7:$B$47,$B41,Bidrag!AA$7:AA$47)+SUMIF(Uppdrag!$B$7:$B$42,$B41,Uppdrag!AA$7:AA$42)</f>
        <v>0</v>
      </c>
    </row>
    <row r="42" spans="2:27" x14ac:dyDescent="0.25">
      <c r="B42" s="4" t="s">
        <v>20</v>
      </c>
      <c r="C42" s="4">
        <v>1000000000</v>
      </c>
      <c r="D42" s="45">
        <f>SUMIF(Bidrag!$B$7:$B$47,$B42,Bidrag!D$7:D$47)+SUMIF(Uppdrag!$B$7:$B$42,$B42,Uppdrag!D$7:D$42)</f>
        <v>52590643.469999991</v>
      </c>
      <c r="E42" s="45">
        <f>SUMIF(Bidrag!$B$7:$B$47,$B42,Bidrag!E$7:E$47)+SUMIF(Uppdrag!$B$7:$B$42,$B42,Uppdrag!E$7:E$42)</f>
        <v>46863952.609999985</v>
      </c>
      <c r="F42" s="45">
        <f>SUMIF(Bidrag!$B$7:$B$47,$B42,Bidrag!F$7:F$47)+SUMIF(Uppdrag!$B$7:$B$42,$B42,Uppdrag!F$7:F$42)</f>
        <v>69769269.819999993</v>
      </c>
      <c r="G42" s="45">
        <f>SUMIF(Bidrag!$B$7:$B$47,$B42,Bidrag!G$7:G$47)+SUMIF(Uppdrag!$B$7:$B$42,$B42,Uppdrag!G$7:G$42)</f>
        <v>64014620.280000001</v>
      </c>
      <c r="H42" s="45">
        <f>SUMIF(Bidrag!$B$7:$B$47,$B42,Bidrag!H$7:H$47)+SUMIF(Uppdrag!$B$7:$B$42,$B42,Uppdrag!H$7:H$42)</f>
        <v>53633241.719999984</v>
      </c>
      <c r="I42" s="45">
        <f>SUMIF(Bidrag!$B$7:$B$47,$B42,Bidrag!I$7:I$47)+SUMIF(Uppdrag!$B$7:$B$42,$B42,Uppdrag!I$7:I$42)</f>
        <v>48119562.329999998</v>
      </c>
      <c r="J42" s="45">
        <f>SUMIF(Bidrag!$B$7:$B$47,$B42,Bidrag!J$7:J$47)+SUMIF(Uppdrag!$B$7:$B$42,$B42,Uppdrag!J$7:J$42)</f>
        <v>35701756.900000006</v>
      </c>
      <c r="K42" s="45">
        <f>SUMIF(Bidrag!$B$7:$B$47,$B42,Bidrag!K$7:K$47)+SUMIF(Uppdrag!$B$7:$B$42,$B42,Uppdrag!K$7:K$42)</f>
        <v>60344517.270000003</v>
      </c>
      <c r="L42" s="45">
        <f>SUMIF(Bidrag!$B$7:$B$47,$B42,Bidrag!L$7:L$47)+SUMIF(Uppdrag!$B$7:$B$42,$B42,Uppdrag!L$7:L$42)</f>
        <v>96622284.429999992</v>
      </c>
      <c r="M42" s="45">
        <f>SUMIF(Bidrag!$B$7:$B$47,$B42,Bidrag!M$7:M$47)+SUMIF(Uppdrag!$B$7:$B$42,$B42,Uppdrag!M$7:M$42)</f>
        <v>86699023.439999998</v>
      </c>
      <c r="N42" s="45">
        <f>SUMIF(Bidrag!$B$7:$B$47,$B42,Bidrag!N$7:N$47)+SUMIF(Uppdrag!$B$7:$B$42,$B42,Uppdrag!N$7:N$42)</f>
        <v>64698277.320000023</v>
      </c>
      <c r="O42" s="45">
        <f>SUMIF(Bidrag!$B$7:$B$47,$B42,Bidrag!O$7:O$47)+SUMIF(Uppdrag!$B$7:$B$42,$B42,Uppdrag!O$7:O$42)</f>
        <v>105005598.04000001</v>
      </c>
      <c r="P42" s="77">
        <f>SUMIF(Bidrag!$B$7:$B$47,$B42,Bidrag!P$7:P$47)+SUMIF(Uppdrag!$B$7:$B$42,$B42,Uppdrag!P$7:P$42)</f>
        <v>54037317.609999977</v>
      </c>
      <c r="Q42" s="77">
        <f>SUMIF(Bidrag!$B$7:$B$47,$B42,Bidrag!Q$7:Q$47)+SUMIF(Uppdrag!$B$7:$B$42,$B42,Uppdrag!Q$7:Q$42)</f>
        <v>55764206.859999999</v>
      </c>
      <c r="R42" s="77">
        <f>SUMIF(Bidrag!$B$7:$B$47,$B42,Bidrag!R$7:R$47)+SUMIF(Uppdrag!$B$7:$B$42,$B42,Uppdrag!R$7:R$42)</f>
        <v>63912275.079999998</v>
      </c>
      <c r="S42" s="77">
        <f>SUMIF(Bidrag!$B$7:$B$47,$B42,Bidrag!S$7:S$47)+SUMIF(Uppdrag!$B$7:$B$42,$B42,Uppdrag!S$7:S$42)</f>
        <v>41690706.700000003</v>
      </c>
      <c r="T42" s="77">
        <f>SUMIF(Bidrag!$B$7:$B$47,$B42,Bidrag!T$7:T$47)+SUMIF(Uppdrag!$B$7:$B$42,$B42,Uppdrag!T$7:T$42)</f>
        <v>0</v>
      </c>
      <c r="U42" s="77">
        <f>SUMIF(Bidrag!$B$7:$B$47,$B42,Bidrag!U$7:U$47)+SUMIF(Uppdrag!$B$7:$B$42,$B42,Uppdrag!U$7:U$42)</f>
        <v>0</v>
      </c>
      <c r="V42" s="77">
        <f>SUMIF(Bidrag!$B$7:$B$47,$B42,Bidrag!V$7:V$47)+SUMIF(Uppdrag!$B$7:$B$42,$B42,Uppdrag!V$7:V$42)</f>
        <v>0</v>
      </c>
      <c r="W42" s="77">
        <f>SUMIF(Bidrag!$B$7:$B$47,$B42,Bidrag!W$7:W$47)+SUMIF(Uppdrag!$B$7:$B$42,$B42,Uppdrag!W$7:W$42)</f>
        <v>0</v>
      </c>
      <c r="X42" s="77">
        <f>SUMIF(Bidrag!$B$7:$B$47,$B42,Bidrag!X$7:X$47)+SUMIF(Uppdrag!$B$7:$B$42,$B42,Uppdrag!X$7:X$42)</f>
        <v>0</v>
      </c>
      <c r="Y42" s="77">
        <f>SUMIF(Bidrag!$B$7:$B$47,$B42,Bidrag!Y$7:Y$47)+SUMIF(Uppdrag!$B$7:$B$42,$B42,Uppdrag!Y$7:Y$42)</f>
        <v>0</v>
      </c>
      <c r="Z42" s="77">
        <f>SUMIF(Bidrag!$B$7:$B$47,$B42,Bidrag!Z$7:Z$47)+SUMIF(Uppdrag!$B$7:$B$42,$B42,Uppdrag!Z$7:Z$42)</f>
        <v>0</v>
      </c>
      <c r="AA42" s="77">
        <f>SUMIF(Bidrag!$B$7:$B$47,$B42,Bidrag!AA$7:AA$47)+SUMIF(Uppdrag!$B$7:$B$42,$B42,Uppdrag!AA$7:AA$42)</f>
        <v>0</v>
      </c>
    </row>
    <row r="43" spans="2:27" ht="6.95" customHeight="1" x14ac:dyDescent="0.25">
      <c r="B43" s="15"/>
      <c r="C43" s="1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2:27" x14ac:dyDescent="0.25">
      <c r="B44" s="17" t="s">
        <v>23</v>
      </c>
      <c r="C44" s="4">
        <v>1000000000</v>
      </c>
      <c r="D44" s="59">
        <f t="shared" ref="D44:P44" si="0">SUM(D7:D42)</f>
        <v>981262427.57000017</v>
      </c>
      <c r="E44" s="59">
        <f t="shared" si="0"/>
        <v>1029693171.8200001</v>
      </c>
      <c r="F44" s="59">
        <f t="shared" si="0"/>
        <v>1094547508.6800001</v>
      </c>
      <c r="G44" s="59">
        <f t="shared" si="0"/>
        <v>1150244261.6099999</v>
      </c>
      <c r="H44" s="59">
        <f t="shared" si="0"/>
        <v>1191751996.6100004</v>
      </c>
      <c r="I44" s="59">
        <f t="shared" si="0"/>
        <v>1164634135.1100001</v>
      </c>
      <c r="J44" s="59">
        <f t="shared" si="0"/>
        <v>1141873788.0999999</v>
      </c>
      <c r="K44" s="59">
        <f t="shared" si="0"/>
        <v>1171736759.8399999</v>
      </c>
      <c r="L44" s="59">
        <f t="shared" si="0"/>
        <v>1370277653.24</v>
      </c>
      <c r="M44" s="59">
        <f t="shared" si="0"/>
        <v>1363372038.3299997</v>
      </c>
      <c r="N44" s="59">
        <f t="shared" si="0"/>
        <v>1409074323.4299998</v>
      </c>
      <c r="O44" s="59">
        <f t="shared" si="0"/>
        <v>1590402700.5300002</v>
      </c>
      <c r="P44" s="60">
        <f t="shared" si="0"/>
        <v>1691391905.8400002</v>
      </c>
      <c r="Q44" s="60">
        <f t="shared" ref="Q44:R44" si="1">SUM(Q7:Q42)</f>
        <v>1657046376.9000003</v>
      </c>
      <c r="R44" s="60">
        <f t="shared" si="1"/>
        <v>1897482805.0900002</v>
      </c>
      <c r="S44" s="60">
        <f t="shared" ref="S44:AA44" si="2">SUM(S7:S42)</f>
        <v>1824028591.0700004</v>
      </c>
      <c r="T44" s="60">
        <f t="shared" si="2"/>
        <v>0</v>
      </c>
      <c r="U44" s="60">
        <f t="shared" si="2"/>
        <v>0</v>
      </c>
      <c r="V44" s="60">
        <f t="shared" si="2"/>
        <v>0</v>
      </c>
      <c r="W44" s="60">
        <f t="shared" si="2"/>
        <v>0</v>
      </c>
      <c r="X44" s="60">
        <f t="shared" si="2"/>
        <v>0</v>
      </c>
      <c r="Y44" s="60">
        <f t="shared" si="2"/>
        <v>0</v>
      </c>
      <c r="Z44" s="60">
        <f t="shared" si="2"/>
        <v>0</v>
      </c>
      <c r="AA44" s="60">
        <f t="shared" si="2"/>
        <v>0</v>
      </c>
    </row>
    <row r="45" spans="2:27" x14ac:dyDescent="0.25">
      <c r="B45" s="16" t="s">
        <v>38</v>
      </c>
      <c r="C45" s="4">
        <v>1000000000</v>
      </c>
      <c r="D45" s="61">
        <f>(SUMIF($B7:$B41,"EU ramprogram ERC",D7:D41))+(SUMIF($B7:$B41,"EU ramprogram övrigt",D7:D41))+(SUMIF($B7:$B41,"EU övrigt",D7:D41))+(SUMIF($B7:$B41,"Företag i utlandet",D7:D41))+(SUMIF($B7:$B41,"Övr org utan vinstsyfte i utlandet",D7:D41))</f>
        <v>50866590.310000002</v>
      </c>
      <c r="E45" s="61">
        <f t="shared" ref="E45:R45" si="3">(SUMIF($B7:$B41,"EU ramprogram ERC",E7:E41))+(SUMIF($B7:$B41,"EU ramprogram övrigt",E7:E41))+(SUMIF($B7:$B41,"EU övrigt",E7:E41))+(SUMIF($B7:$B41,"Företag i utlandet",E7:E41))+(SUMIF($B7:$B41,"Övr org utan vinstsyfte i utlandet",E7:E41))</f>
        <v>71507737.920000002</v>
      </c>
      <c r="F45" s="61">
        <f t="shared" si="3"/>
        <v>79272217.099999994</v>
      </c>
      <c r="G45" s="61">
        <f t="shared" si="3"/>
        <v>99975293.379999995</v>
      </c>
      <c r="H45" s="61">
        <f t="shared" si="3"/>
        <v>93322452.769999981</v>
      </c>
      <c r="I45" s="61">
        <f t="shared" si="3"/>
        <v>95577680.140000001</v>
      </c>
      <c r="J45" s="61">
        <f t="shared" si="3"/>
        <v>71920629.579999998</v>
      </c>
      <c r="K45" s="61">
        <f t="shared" si="3"/>
        <v>84448388.589999989</v>
      </c>
      <c r="L45" s="61">
        <f t="shared" si="3"/>
        <v>193668573.39000002</v>
      </c>
      <c r="M45" s="61">
        <f t="shared" si="3"/>
        <v>165033070.12</v>
      </c>
      <c r="N45" s="61">
        <f t="shared" si="3"/>
        <v>167110970.06</v>
      </c>
      <c r="O45" s="61">
        <f t="shared" si="3"/>
        <v>183039608.48999998</v>
      </c>
      <c r="P45" s="61">
        <f t="shared" si="3"/>
        <v>225825070.94999999</v>
      </c>
      <c r="Q45" s="61">
        <f t="shared" si="3"/>
        <v>187098357.13</v>
      </c>
      <c r="R45" s="61">
        <f t="shared" si="3"/>
        <v>311062533.51000005</v>
      </c>
      <c r="S45" s="61">
        <f t="shared" ref="S45:AA45" si="4">(SUMIF($B7:$B41,"EU ramprogram ERC",S7:S41))+(SUMIF($B7:$B41,"EU ramprogram övrigt",S7:S41))+(SUMIF($B7:$B41,"EU övrigt",S7:S41))+(SUMIF($B7:$B41,"Företag i utlandet",S7:S41))+(SUMIF($B7:$B41,"Övr org utan vinstsyfte i utlandet",S7:S41))</f>
        <v>241687726.80000001</v>
      </c>
      <c r="T45" s="61">
        <f t="shared" si="4"/>
        <v>0</v>
      </c>
      <c r="U45" s="61">
        <f t="shared" si="4"/>
        <v>0</v>
      </c>
      <c r="V45" s="61">
        <f t="shared" si="4"/>
        <v>0</v>
      </c>
      <c r="W45" s="61">
        <f t="shared" si="4"/>
        <v>0</v>
      </c>
      <c r="X45" s="61">
        <f t="shared" si="4"/>
        <v>0</v>
      </c>
      <c r="Y45" s="61">
        <f t="shared" si="4"/>
        <v>0</v>
      </c>
      <c r="Z45" s="61">
        <f t="shared" si="4"/>
        <v>0</v>
      </c>
      <c r="AA45" s="61">
        <f t="shared" si="4"/>
        <v>0</v>
      </c>
    </row>
    <row r="46" spans="2:27" x14ac:dyDescent="0.25">
      <c r="B46" s="16" t="s">
        <v>30</v>
      </c>
      <c r="C46" s="4">
        <v>1000000000</v>
      </c>
      <c r="D46" s="62">
        <f t="shared" ref="D46:P46" si="5">D45/D44</f>
        <v>5.1837906844111117E-2</v>
      </c>
      <c r="E46" s="62">
        <f t="shared" si="5"/>
        <v>6.944567554391845E-2</v>
      </c>
      <c r="F46" s="62">
        <f t="shared" si="5"/>
        <v>7.2424647145376567E-2</v>
      </c>
      <c r="G46" s="62">
        <f t="shared" si="5"/>
        <v>8.6916576519203245E-2</v>
      </c>
      <c r="H46" s="62">
        <f t="shared" si="5"/>
        <v>7.8306940567719197E-2</v>
      </c>
      <c r="I46" s="62">
        <f t="shared" si="5"/>
        <v>8.2066699969233381E-2</v>
      </c>
      <c r="J46" s="62">
        <f t="shared" si="5"/>
        <v>6.2984745187706789E-2</v>
      </c>
      <c r="K46" s="62">
        <f t="shared" si="5"/>
        <v>7.2071126796031712E-2</v>
      </c>
      <c r="L46" s="62">
        <f t="shared" si="5"/>
        <v>0.14133527824238665</v>
      </c>
      <c r="M46" s="62">
        <f t="shared" si="5"/>
        <v>0.1210477151358845</v>
      </c>
      <c r="N46" s="62">
        <f t="shared" si="5"/>
        <v>0.11859627791188103</v>
      </c>
      <c r="O46" s="62">
        <f t="shared" si="5"/>
        <v>0.11509010166356119</v>
      </c>
      <c r="P46" s="63">
        <f t="shared" si="5"/>
        <v>0.13351433820291811</v>
      </c>
      <c r="Q46" s="63">
        <f t="shared" ref="Q46:R46" si="6">Q45/Q44</f>
        <v>0.11291075478528446</v>
      </c>
      <c r="R46" s="63">
        <f t="shared" si="6"/>
        <v>0.16393430953659996</v>
      </c>
      <c r="S46" s="63">
        <f t="shared" ref="S46:AA46" si="7">S45/S44</f>
        <v>0.13250215922230837</v>
      </c>
      <c r="T46" s="63" t="e">
        <f t="shared" si="7"/>
        <v>#DIV/0!</v>
      </c>
      <c r="U46" s="63" t="e">
        <f t="shared" si="7"/>
        <v>#DIV/0!</v>
      </c>
      <c r="V46" s="63" t="e">
        <f t="shared" si="7"/>
        <v>#DIV/0!</v>
      </c>
      <c r="W46" s="63" t="e">
        <f t="shared" si="7"/>
        <v>#DIV/0!</v>
      </c>
      <c r="X46" s="63" t="e">
        <f t="shared" si="7"/>
        <v>#DIV/0!</v>
      </c>
      <c r="Y46" s="63" t="e">
        <f t="shared" si="7"/>
        <v>#DIV/0!</v>
      </c>
      <c r="Z46" s="63" t="e">
        <f t="shared" si="7"/>
        <v>#DIV/0!</v>
      </c>
      <c r="AA46" s="63" t="e">
        <f t="shared" si="7"/>
        <v>#DIV/0!</v>
      </c>
    </row>
    <row r="47" spans="2:27" x14ac:dyDescent="0.25">
      <c r="B47" s="16" t="s">
        <v>37</v>
      </c>
      <c r="C47" s="4">
        <v>1000000000</v>
      </c>
      <c r="D47" s="61">
        <f>SUMIF(Bidrag!$B$7:$B$47,$B47,Bidrag!D$7:D$47)+SUMIF(Uppdrag!$B$7:$B$42,$B47,Uppdrag!D$7:D$42)</f>
        <v>867980466.74000001</v>
      </c>
      <c r="E47" s="61">
        <f>SUMIF(Bidrag!$B$7:$B$47,$B47,Bidrag!E$7:E$47)+SUMIF(Uppdrag!$B$7:$B$42,$B47,Uppdrag!E$7:E$42)</f>
        <v>854735230.7900002</v>
      </c>
      <c r="F47" s="61">
        <f>SUMIF(Bidrag!$B$7:$B$47,$B47,Bidrag!F$7:F$47)+SUMIF(Uppdrag!$B$7:$B$42,$B47,Uppdrag!F$7:F$42)</f>
        <v>835480621.28000021</v>
      </c>
      <c r="G47" s="61">
        <f>SUMIF(Bidrag!$B$7:$B$47,$B47,Bidrag!G$7:G$47)+SUMIF(Uppdrag!$B$7:$B$42,$B47,Uppdrag!G$7:G$42)</f>
        <v>877976599.36999977</v>
      </c>
      <c r="H47" s="61">
        <f>SUMIF(Bidrag!$B$7:$B$47,$B47,Bidrag!H$7:H$47)+SUMIF(Uppdrag!$B$7:$B$42,$B47,Uppdrag!H$7:H$42)</f>
        <v>929652088.42000008</v>
      </c>
      <c r="I47" s="61">
        <f>SUMIF(Bidrag!$B$7:$B$47,$B47,Bidrag!I$7:I$47)+SUMIF(Uppdrag!$B$7:$B$42,$B47,Uppdrag!I$7:I$42)</f>
        <v>910760705.50999999</v>
      </c>
      <c r="J47" s="61">
        <f>SUMIF(Bidrag!$B$7:$B$47,$B47,Bidrag!J$7:J$47)+SUMIF(Uppdrag!$B$7:$B$42,$B47,Uppdrag!J$7:J$42)</f>
        <v>913449678.19999981</v>
      </c>
      <c r="K47" s="61">
        <f>SUMIF(Bidrag!$B$7:$B$47,$B47,Bidrag!K$7:K$47)+SUMIF(Uppdrag!$B$7:$B$42,$B47,Uppdrag!K$7:K$42)</f>
        <v>922416465.18999994</v>
      </c>
      <c r="L47" s="61">
        <f>SUMIF(Bidrag!$B$7:$B$47,$B47,Bidrag!L$7:L$47)+SUMIF(Uppdrag!$B$7:$B$42,$B47,Uppdrag!L$7:L$42)</f>
        <v>1075236406.1899998</v>
      </c>
      <c r="M47" s="61">
        <f>SUMIF(Bidrag!$B$7:$B$47,$B47,Bidrag!M$7:M$47)+SUMIF(Uppdrag!$B$7:$B$42,$B47,Uppdrag!M$7:M$42)</f>
        <v>1087558547.6699998</v>
      </c>
      <c r="N47" s="61">
        <f>SUMIF(Bidrag!$B$7:$B$47,$B47,Bidrag!N$7:N$47)+SUMIF(Uppdrag!$B$7:$B$42,$B47,Uppdrag!N$7:N$42)</f>
        <v>1119853224.7699997</v>
      </c>
      <c r="O47" s="61">
        <f>SUMIF(Bidrag!$B$7:$B$47,$B47,Bidrag!O$7:O$47)+SUMIF(Uppdrag!$B$7:$B$42,$B47,Uppdrag!O$7:O$42)</f>
        <v>1291734908.21</v>
      </c>
      <c r="P47" s="76">
        <f>SUMIF(Bidrag!$B$7:$B$47,$B47,Bidrag!P$7:P$47)+SUMIF(Uppdrag!$B$7:$B$42,$B47,Uppdrag!P$7:P$42)</f>
        <v>1363973795.0600004</v>
      </c>
      <c r="Q47" s="76">
        <f>SUMIF(Bidrag!$B$7:$B$47,$B47,Bidrag!Q$7:Q$47)+SUMIF(Uppdrag!$B$7:$B$42,$B47,Uppdrag!Q$7:Q$42)</f>
        <v>1343996366.6100001</v>
      </c>
      <c r="R47" s="76">
        <f>SUMIF(Bidrag!$B$7:$B$47,$B47,Bidrag!R$7:R$47)+SUMIF(Uppdrag!$B$7:$B$42,$B47,Uppdrag!R$7:R$42)</f>
        <v>1464349298.3300004</v>
      </c>
      <c r="S47" s="76">
        <f>SUMIF(Bidrag!$B$7:$B$47,$B47,Bidrag!S$7:S$47)+SUMIF(Uppdrag!$B$7:$B$42,$B47,Uppdrag!S$7:S$42)</f>
        <v>1442061073.2200003</v>
      </c>
      <c r="T47" s="76">
        <f>SUMIF(Bidrag!$B$7:$B$47,$B47,Bidrag!T$7:T$47)+SUMIF(Uppdrag!$B$7:$B$42,$B47,Uppdrag!T$7:T$42)</f>
        <v>0</v>
      </c>
      <c r="U47" s="76">
        <f>SUMIF(Bidrag!$B$7:$B$47,$B47,Bidrag!U$7:U$47)+SUMIF(Uppdrag!$B$7:$B$42,$B47,Uppdrag!U$7:U$42)</f>
        <v>0</v>
      </c>
      <c r="V47" s="76">
        <f>SUMIF(Bidrag!$B$7:$B$47,$B47,Bidrag!V$7:V$47)+SUMIF(Uppdrag!$B$7:$B$42,$B47,Uppdrag!V$7:V$42)</f>
        <v>0</v>
      </c>
      <c r="W47" s="76">
        <f>SUMIF(Bidrag!$B$7:$B$47,$B47,Bidrag!W$7:W$47)+SUMIF(Uppdrag!$B$7:$B$42,$B47,Uppdrag!W$7:W$42)</f>
        <v>0</v>
      </c>
      <c r="X47" s="76">
        <f>SUMIF(Bidrag!$B$7:$B$47,$B47,Bidrag!X$7:X$47)+SUMIF(Uppdrag!$B$7:$B$42,$B47,Uppdrag!X$7:X$42)</f>
        <v>0</v>
      </c>
      <c r="Y47" s="76">
        <f>SUMIF(Bidrag!$B$7:$B$47,$B47,Bidrag!Y$7:Y$47)+SUMIF(Uppdrag!$B$7:$B$42,$B47,Uppdrag!Y$7:Y$42)</f>
        <v>0</v>
      </c>
      <c r="Z47" s="76">
        <f>SUMIF(Bidrag!$B$7:$B$47,$B47,Bidrag!Z$7:Z$47)+SUMIF(Uppdrag!$B$7:$B$42,$B47,Uppdrag!Z$7:Z$42)</f>
        <v>0</v>
      </c>
      <c r="AA47" s="76">
        <f>SUMIF(Bidrag!$B$7:$B$47,$B47,Bidrag!AA$7:AA$47)+SUMIF(Uppdrag!$B$7:$B$42,$B47,Uppdrag!AA$7:AA$42)</f>
        <v>0</v>
      </c>
    </row>
    <row r="48" spans="2:27" x14ac:dyDescent="0.25">
      <c r="B48" s="16" t="s">
        <v>66</v>
      </c>
      <c r="C48" s="4">
        <v>1000000000</v>
      </c>
      <c r="D48" s="61">
        <f>SUMIF(Bidrag!$B$7:$B$47,$B48,Bidrag!D$7:D$47)+SUMIF(Uppdrag!$B$7:$B$42,$B48,Uppdrag!D$7:D$42)</f>
        <v>113281960.83</v>
      </c>
      <c r="E48" s="61">
        <f>SUMIF(Bidrag!$B$7:$B$47,$B48,Bidrag!E$7:E$47)+SUMIF(Uppdrag!$B$7:$B$42,$B48,Uppdrag!E$7:E$42)</f>
        <v>174957941.03</v>
      </c>
      <c r="F48" s="61">
        <f>SUMIF(Bidrag!$B$7:$B$47,$B48,Bidrag!F$7:F$47)+SUMIF(Uppdrag!$B$7:$B$42,$B48,Uppdrag!F$7:F$42)</f>
        <v>259066887.40000001</v>
      </c>
      <c r="G48" s="61">
        <f>SUMIF(Bidrag!$B$7:$B$47,$B48,Bidrag!G$7:G$47)+SUMIF(Uppdrag!$B$7:$B$42,$B48,Uppdrag!G$7:G$42)</f>
        <v>272267662.24000001</v>
      </c>
      <c r="H48" s="61">
        <f>SUMIF(Bidrag!$B$7:$B$47,$B48,Bidrag!H$7:H$47)+SUMIF(Uppdrag!$B$7:$B$42,$B48,Uppdrag!H$7:H$42)</f>
        <v>262099908.19</v>
      </c>
      <c r="I48" s="61">
        <f>SUMIF(Bidrag!$B$7:$B$47,$B48,Bidrag!I$7:I$47)+SUMIF(Uppdrag!$B$7:$B$42,$B48,Uppdrag!I$7:I$42)</f>
        <v>253873429.60000002</v>
      </c>
      <c r="J48" s="61">
        <f>SUMIF(Bidrag!$B$7:$B$47,$B48,Bidrag!J$7:J$47)+SUMIF(Uppdrag!$B$7:$B$42,$B48,Uppdrag!J$7:J$42)</f>
        <v>228424109.89999998</v>
      </c>
      <c r="K48" s="61">
        <f>SUMIF(Bidrag!$B$7:$B$47,$B48,Bidrag!K$7:K$47)+SUMIF(Uppdrag!$B$7:$B$42,$B48,Uppdrag!K$7:K$42)</f>
        <v>249320294.65000004</v>
      </c>
      <c r="L48" s="61">
        <f>SUMIF(Bidrag!$B$7:$B$47,$B48,Bidrag!L$7:L$47)+SUMIF(Uppdrag!$B$7:$B$42,$B48,Uppdrag!L$7:L$42)</f>
        <v>295041247.05000001</v>
      </c>
      <c r="M48" s="61">
        <f>SUMIF(Bidrag!$B$7:$B$47,$B48,Bidrag!M$7:M$47)+SUMIF(Uppdrag!$B$7:$B$42,$B48,Uppdrag!M$7:M$42)</f>
        <v>275813490.66000003</v>
      </c>
      <c r="N48" s="61">
        <f>SUMIF(Bidrag!$B$7:$B$47,$B48,Bidrag!N$7:N$47)+SUMIF(Uppdrag!$B$7:$B$42,$B48,Uppdrag!N$7:N$42)</f>
        <v>289221098.66000003</v>
      </c>
      <c r="O48" s="61">
        <f>SUMIF(Bidrag!$B$7:$B$47,$B48,Bidrag!O$7:O$47)+SUMIF(Uppdrag!$B$7:$B$42,$B48,Uppdrag!O$7:O$42)</f>
        <v>298667792.31999993</v>
      </c>
      <c r="P48" s="76">
        <f>SUMIF(Bidrag!$B$7:$B$47,$B48,Bidrag!P$7:P$47)+SUMIF(Uppdrag!$B$7:$B$42,$B48,Uppdrag!P$7:P$42)</f>
        <v>327418110.77999997</v>
      </c>
      <c r="Q48" s="76">
        <f>SUMIF(Bidrag!$B$7:$B$47,$B48,Bidrag!Q$7:Q$47)+SUMIF(Uppdrag!$B$7:$B$42,$B48,Uppdrag!Q$7:Q$42)</f>
        <v>313050010.03999996</v>
      </c>
      <c r="R48" s="76">
        <f>SUMIF(Bidrag!$B$7:$B$47,$B48,Bidrag!R$7:R$47)+SUMIF(Uppdrag!$B$7:$B$42,$B48,Uppdrag!R$7:R$42)</f>
        <v>433133506.35000002</v>
      </c>
      <c r="S48" s="76">
        <f>SUMIF(Bidrag!$B$7:$B$47,$B48,Bidrag!S$7:S$47)+SUMIF(Uppdrag!$B$7:$B$42,$B48,Uppdrag!S$7:S$42)</f>
        <v>381967516.80000001</v>
      </c>
      <c r="T48" s="76">
        <f>SUMIF(Bidrag!$B$7:$B$47,$B48,Bidrag!T$7:T$47)+SUMIF(Uppdrag!$B$7:$B$42,$B48,Uppdrag!T$7:T$42)</f>
        <v>0</v>
      </c>
      <c r="U48" s="76">
        <f>SUMIF(Bidrag!$B$7:$B$47,$B48,Bidrag!U$7:U$47)+SUMIF(Uppdrag!$B$7:$B$42,$B48,Uppdrag!U$7:U$42)</f>
        <v>0</v>
      </c>
      <c r="V48" s="76">
        <f>SUMIF(Bidrag!$B$7:$B$47,$B48,Bidrag!V$7:V$47)+SUMIF(Uppdrag!$B$7:$B$42,$B48,Uppdrag!V$7:V$42)</f>
        <v>0</v>
      </c>
      <c r="W48" s="76">
        <f>SUMIF(Bidrag!$B$7:$B$47,$B48,Bidrag!W$7:W$47)+SUMIF(Uppdrag!$B$7:$B$42,$B48,Uppdrag!W$7:W$42)</f>
        <v>0</v>
      </c>
      <c r="X48" s="76">
        <f>SUMIF(Bidrag!$B$7:$B$47,$B48,Bidrag!X$7:X$47)+SUMIF(Uppdrag!$B$7:$B$42,$B48,Uppdrag!X$7:X$42)</f>
        <v>0</v>
      </c>
      <c r="Y48" s="76">
        <f>SUMIF(Bidrag!$B$7:$B$47,$B48,Bidrag!Y$7:Y$47)+SUMIF(Uppdrag!$B$7:$B$42,$B48,Uppdrag!Y$7:Y$42)</f>
        <v>0</v>
      </c>
      <c r="Z48" s="76">
        <f>SUMIF(Bidrag!$B$7:$B$47,$B48,Bidrag!Z$7:Z$47)+SUMIF(Uppdrag!$B$7:$B$42,$B48,Uppdrag!Z$7:Z$42)</f>
        <v>0</v>
      </c>
      <c r="AA48" s="76">
        <f>SUMIF(Bidrag!$B$7:$B$47,$B48,Bidrag!AA$7:AA$47)+SUMIF(Uppdrag!$B$7:$B$42,$B48,Uppdrag!AA$7:AA$42)</f>
        <v>0</v>
      </c>
    </row>
    <row r="50" spans="4:15" x14ac:dyDescent="0.25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</sheetData>
  <autoFilter ref="B6:AA42" xr:uid="{00000000-0001-0000-0200-000000000000}">
    <sortState xmlns:xlrd2="http://schemas.microsoft.com/office/spreadsheetml/2017/richdata2" ref="B7:AA42">
      <sortCondition ref="B6:B42"/>
    </sortState>
  </autoFilter>
  <mergeCells count="4">
    <mergeCell ref="E4:F4"/>
    <mergeCell ref="I4:J4"/>
    <mergeCell ref="M4:N4"/>
    <mergeCell ref="B2:J2"/>
  </mergeCells>
  <conditionalFormatting sqref="D7:AA48">
    <cfRule type="expression" dxfId="23" priority="1">
      <formula>C7&lt;D7</formula>
    </cfRule>
    <cfRule type="expression" dxfId="22" priority="2">
      <formula>C7&gt;D7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17"/>
  <sheetViews>
    <sheetView showGridLines="0" zoomScaleNormal="100" workbookViewId="0">
      <selection activeCell="B2" sqref="B2:G2"/>
    </sheetView>
  </sheetViews>
  <sheetFormatPr defaultRowHeight="15" x14ac:dyDescent="0.25"/>
  <cols>
    <col min="1" max="1" width="3.28515625" customWidth="1"/>
    <col min="2" max="2" width="10" customWidth="1"/>
    <col min="3" max="3" width="10" hidden="1" customWidth="1"/>
    <col min="4" max="13" width="12.7109375" customWidth="1"/>
    <col min="14" max="15" width="12.140625" customWidth="1"/>
    <col min="16" max="19" width="12.28515625" customWidth="1"/>
    <col min="20" max="27" width="12.140625" hidden="1" customWidth="1"/>
  </cols>
  <sheetData>
    <row r="1" spans="2:27" ht="12" customHeight="1" x14ac:dyDescent="0.25"/>
    <row r="2" spans="2:27" ht="18.75" x14ac:dyDescent="0.3">
      <c r="B2" s="103" t="s">
        <v>70</v>
      </c>
      <c r="C2" s="103"/>
      <c r="D2" s="102"/>
      <c r="E2" s="102"/>
      <c r="F2" s="102"/>
      <c r="G2" s="102"/>
      <c r="Q2" s="40"/>
      <c r="R2" s="41"/>
      <c r="S2" s="39"/>
    </row>
    <row r="3" spans="2:27" ht="15" customHeight="1" x14ac:dyDescent="0.25">
      <c r="B3" s="104" t="str">
        <f>Bidrag!B3</f>
        <v>frank.sterner@slu.se</v>
      </c>
      <c r="C3" s="104"/>
      <c r="D3" s="102"/>
      <c r="M3" s="13"/>
    </row>
    <row r="4" spans="2:27" ht="15" customHeight="1" x14ac:dyDescent="0.3">
      <c r="D4" s="1"/>
      <c r="F4" s="8"/>
      <c r="G4" s="12" t="s">
        <v>24</v>
      </c>
      <c r="I4" s="7"/>
      <c r="J4" s="12" t="s">
        <v>25</v>
      </c>
      <c r="P4" s="29"/>
    </row>
    <row r="5" spans="2:27" ht="15" customHeight="1" x14ac:dyDescent="0.25">
      <c r="E5" s="9"/>
      <c r="P5" s="29"/>
    </row>
    <row r="6" spans="2:27" x14ac:dyDescent="0.25"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25">
      <c r="B7" s="22" t="s">
        <v>35</v>
      </c>
      <c r="C7" s="80">
        <v>1</v>
      </c>
      <c r="D7" s="5">
        <v>1141658022.9099998</v>
      </c>
      <c r="E7" s="5">
        <v>1165754641.3800004</v>
      </c>
      <c r="F7" s="5">
        <v>1162768677.3099997</v>
      </c>
      <c r="G7" s="5">
        <v>1166632821.8099997</v>
      </c>
      <c r="H7" s="5">
        <v>1228107498.5499985</v>
      </c>
      <c r="I7" s="5">
        <v>1239024726.5099978</v>
      </c>
      <c r="J7" s="5">
        <v>1282951273.4999986</v>
      </c>
      <c r="K7" s="5">
        <v>1295374299.2799971</v>
      </c>
      <c r="L7" s="5">
        <v>1368963573.4399998</v>
      </c>
      <c r="M7" s="5">
        <v>1383747000.0000024</v>
      </c>
      <c r="N7" s="5">
        <v>1454377334.5899968</v>
      </c>
      <c r="O7" s="5">
        <v>1579432985.1100016</v>
      </c>
      <c r="P7" s="50">
        <v>1508458000.3599985</v>
      </c>
      <c r="Q7" s="5">
        <v>1517815178</v>
      </c>
      <c r="R7" s="5">
        <v>1546368024.8999996</v>
      </c>
      <c r="S7" s="5">
        <v>1622122333</v>
      </c>
      <c r="T7" s="28"/>
      <c r="U7" s="28"/>
      <c r="V7" s="28"/>
      <c r="W7" s="28"/>
      <c r="X7" s="28"/>
      <c r="Y7" s="28"/>
      <c r="Z7" s="28"/>
      <c r="AA7" s="28"/>
    </row>
    <row r="8" spans="2:27" ht="15" customHeight="1" x14ac:dyDescent="0.25">
      <c r="B8" s="22" t="s">
        <v>37</v>
      </c>
      <c r="C8" s="80">
        <v>1</v>
      </c>
      <c r="D8" s="5">
        <v>962147636.69999957</v>
      </c>
      <c r="E8" s="5">
        <v>983843008.60000014</v>
      </c>
      <c r="F8" s="5">
        <v>1020897365.3599998</v>
      </c>
      <c r="G8" s="5">
        <v>1026449192.8499991</v>
      </c>
      <c r="H8" s="5">
        <v>1090145224.9499986</v>
      </c>
      <c r="I8" s="5">
        <v>1093014809.3200002</v>
      </c>
      <c r="J8" s="5">
        <v>1114093983.5499985</v>
      </c>
      <c r="K8" s="5">
        <v>1123636844.8199973</v>
      </c>
      <c r="L8" s="5">
        <v>1160403565.4399993</v>
      </c>
      <c r="M8" s="5">
        <v>1183441411.9900024</v>
      </c>
      <c r="N8" s="5">
        <v>1251053334.7399979</v>
      </c>
      <c r="O8" s="5">
        <v>1372649988.1100004</v>
      </c>
      <c r="P8" s="50">
        <v>1299541004.3599997</v>
      </c>
      <c r="Q8" s="5">
        <v>1306741245</v>
      </c>
      <c r="R8" s="5">
        <v>1328563431.5700004</v>
      </c>
      <c r="S8" s="5">
        <v>1392878916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25">
      <c r="B9" s="22" t="s">
        <v>66</v>
      </c>
      <c r="C9" s="80">
        <v>1</v>
      </c>
      <c r="D9" s="5">
        <v>179510386.21000001</v>
      </c>
      <c r="E9" s="5">
        <v>181911632.77999994</v>
      </c>
      <c r="F9" s="5">
        <v>141871311.94999996</v>
      </c>
      <c r="G9" s="5">
        <v>140183628.96000004</v>
      </c>
      <c r="H9" s="5">
        <v>137962273.59999996</v>
      </c>
      <c r="I9" s="5">
        <v>146009917.19</v>
      </c>
      <c r="J9" s="5">
        <v>168857289.95000005</v>
      </c>
      <c r="K9" s="5">
        <v>171737454.46000004</v>
      </c>
      <c r="L9" s="5">
        <v>208560007.99999958</v>
      </c>
      <c r="M9" s="5">
        <v>200305588.00999975</v>
      </c>
      <c r="N9" s="5">
        <v>203323999.85000014</v>
      </c>
      <c r="O9" s="5">
        <v>206782996.99999979</v>
      </c>
      <c r="P9" s="50">
        <v>208916995.99999994</v>
      </c>
      <c r="Q9" s="5">
        <v>211073933</v>
      </c>
      <c r="R9" s="5">
        <v>217804593.3299998</v>
      </c>
      <c r="S9" s="5">
        <v>229243417</v>
      </c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25">
      <c r="P10" s="30"/>
    </row>
    <row r="11" spans="2:27" ht="18.75" x14ac:dyDescent="0.3">
      <c r="B11" s="103" t="s">
        <v>71</v>
      </c>
      <c r="C11" s="103"/>
      <c r="D11" s="102"/>
      <c r="E11" s="102"/>
      <c r="F11" s="102"/>
      <c r="G11" s="102"/>
      <c r="H11" s="102"/>
      <c r="P11" s="30"/>
    </row>
    <row r="12" spans="2:27" x14ac:dyDescent="0.25">
      <c r="B12" s="102" t="s">
        <v>27</v>
      </c>
      <c r="C12" s="102"/>
      <c r="D12" s="102"/>
      <c r="E12" s="102"/>
      <c r="F12" s="102"/>
      <c r="P12" s="30"/>
    </row>
    <row r="13" spans="2:27" x14ac:dyDescent="0.25">
      <c r="P13" s="30"/>
    </row>
    <row r="14" spans="2:27" x14ac:dyDescent="0.25">
      <c r="C14" s="3">
        <f>Bidrag!C6</f>
        <v>2009</v>
      </c>
      <c r="D14" s="3">
        <f>Bidrag!D6</f>
        <v>2010</v>
      </c>
      <c r="E14" s="3">
        <f>Bidrag!E6</f>
        <v>2011</v>
      </c>
      <c r="F14" s="3">
        <f>Bidrag!F6</f>
        <v>2012</v>
      </c>
      <c r="G14" s="3">
        <f>Bidrag!G6</f>
        <v>2013</v>
      </c>
      <c r="H14" s="3">
        <f>Bidrag!H6</f>
        <v>2014</v>
      </c>
      <c r="I14" s="3">
        <f>Bidrag!I6</f>
        <v>2015</v>
      </c>
      <c r="J14" s="3">
        <f>Bidrag!J6</f>
        <v>2016</v>
      </c>
      <c r="K14" s="3">
        <f>Bidrag!K6</f>
        <v>2017</v>
      </c>
      <c r="L14" s="3">
        <f>Bidrag!L6</f>
        <v>2018</v>
      </c>
      <c r="M14" s="3">
        <f>Bidrag!M6</f>
        <v>2019</v>
      </c>
      <c r="N14" s="3">
        <f>Bidrag!N6</f>
        <v>2020</v>
      </c>
      <c r="O14" s="3">
        <f>Bidrag!O6</f>
        <v>2021</v>
      </c>
      <c r="P14" s="3">
        <f>Bidrag!P6</f>
        <v>2022</v>
      </c>
      <c r="Q14" s="3">
        <f>Bidrag!Q6</f>
        <v>2023</v>
      </c>
      <c r="R14" s="3">
        <f>Bidrag!R6</f>
        <v>2024</v>
      </c>
      <c r="S14" s="3">
        <f>Bidrag!S6</f>
        <v>2025</v>
      </c>
      <c r="T14" s="3">
        <f>Bidrag!T6</f>
        <v>2026</v>
      </c>
      <c r="U14" s="3">
        <f>Bidrag!U6</f>
        <v>2027</v>
      </c>
      <c r="V14" s="3">
        <f>Bidrag!V6</f>
        <v>2028</v>
      </c>
      <c r="W14" s="3">
        <f>Bidrag!W6</f>
        <v>2029</v>
      </c>
      <c r="X14" s="3">
        <f>Bidrag!X6</f>
        <v>2030</v>
      </c>
      <c r="Y14" s="3">
        <f>Bidrag!Y6</f>
        <v>2031</v>
      </c>
      <c r="Z14" s="3">
        <f>Bidrag!Z6</f>
        <v>2032</v>
      </c>
      <c r="AA14" s="3">
        <f>Bidrag!AA6</f>
        <v>2033</v>
      </c>
    </row>
    <row r="15" spans="2:27" x14ac:dyDescent="0.25">
      <c r="B15" s="22" t="s">
        <v>35</v>
      </c>
      <c r="C15" s="80">
        <v>0.1</v>
      </c>
      <c r="D15" s="78">
        <f>(Bidrag!D43+Uppdrag!D38)/(Bidrag!D43+Uppdrag!D38+D7)</f>
        <v>0.46222289080503842</v>
      </c>
      <c r="E15" s="78">
        <f>(Bidrag!E43+Uppdrag!E38)/(Bidrag!E43+Uppdrag!E38+E7)</f>
        <v>0.46901282081451934</v>
      </c>
      <c r="F15" s="78">
        <f>(Bidrag!F43+Uppdrag!F38)/(Bidrag!F43+Uppdrag!F38+F7)</f>
        <v>0.48488887621206705</v>
      </c>
      <c r="G15" s="78">
        <f>(Bidrag!G43+Uppdrag!G38)/(Bidrag!G43+Uppdrag!G38+G7)</f>
        <v>0.49646322191253056</v>
      </c>
      <c r="H15" s="78">
        <f>(Bidrag!H43+Uppdrag!H38)/(Bidrag!H43+Uppdrag!H38+H7)</f>
        <v>0.4924880965170263</v>
      </c>
      <c r="I15" s="78">
        <f>(Bidrag!I43+Uppdrag!I38)/(Bidrag!I43+Uppdrag!I38+I7)</f>
        <v>0.48452555131932051</v>
      </c>
      <c r="J15" s="78">
        <f>(Bidrag!J43+Uppdrag!J38)/(Bidrag!J43+Uppdrag!J38+J7)</f>
        <v>0.4709097601237035</v>
      </c>
      <c r="K15" s="78">
        <f>(Bidrag!K43+Uppdrag!K38)/(Bidrag!K43+Uppdrag!K38+K7)</f>
        <v>0.47494285087350357</v>
      </c>
      <c r="L15" s="78">
        <f>(Bidrag!L43+Uppdrag!L38)/(Bidrag!L43+Uppdrag!L38+L7)</f>
        <v>0.50023986200762482</v>
      </c>
      <c r="M15" s="78">
        <f>(Bidrag!M43+Uppdrag!M38)/(Bidrag!M43+Uppdrag!M38+M7)</f>
        <v>0.49629157648690964</v>
      </c>
      <c r="N15" s="78">
        <f>(Bidrag!N43+Uppdrag!N38)/(Bidrag!N43+Uppdrag!N38+N7)</f>
        <v>0.49208944019831596</v>
      </c>
      <c r="O15" s="78">
        <f>(Bidrag!O43+Uppdrag!O38)/(Bidrag!O43+Uppdrag!O38+O7)</f>
        <v>0.50173032871541157</v>
      </c>
      <c r="P15" s="79">
        <f>(Bidrag!P43+Uppdrag!P38)/(Bidrag!P43+Uppdrag!P38+P7)</f>
        <v>0.52858476347992922</v>
      </c>
      <c r="Q15" s="79">
        <f>(Bidrag!Q43+Uppdrag!Q38)/(Bidrag!Q43+Uppdrag!Q38+Q7)</f>
        <v>0.52192712918223383</v>
      </c>
      <c r="R15" s="79">
        <f>(Bidrag!R43+Uppdrag!R38)/(Bidrag!R43+Uppdrag!R38+R7)</f>
        <v>0.5509770599139191</v>
      </c>
      <c r="S15" s="79">
        <f>(Bidrag!S43+Uppdrag!S38)/(Bidrag!S43+Uppdrag!S38+S7)</f>
        <v>0.52929445960415789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22" t="s">
        <v>37</v>
      </c>
      <c r="C16" s="80">
        <v>0.1</v>
      </c>
      <c r="D16" s="78">
        <f>(Bidrag!D46+Uppdrag!D41)/(Bidrag!D46+Uppdrag!D41+D8)</f>
        <v>0.47427306597199448</v>
      </c>
      <c r="E16" s="78">
        <f>(Bidrag!E46+Uppdrag!E41)/(Bidrag!E46+Uppdrag!E41+E8)</f>
        <v>0.46488923477827221</v>
      </c>
      <c r="F16" s="78">
        <f>(Bidrag!F46+Uppdrag!F41)/(Bidrag!F46+Uppdrag!F41+F8)</f>
        <v>0.45005953921711833</v>
      </c>
      <c r="G16" s="78">
        <f>(Bidrag!G46+Uppdrag!G41)/(Bidrag!G46+Uppdrag!G41+G8)</f>
        <v>0.46101906567151563</v>
      </c>
      <c r="H16" s="78">
        <f>(Bidrag!H46+Uppdrag!H41)/(Bidrag!H46+Uppdrag!H41+H8)</f>
        <v>0.46026998960053611</v>
      </c>
      <c r="I16" s="78">
        <f>(Bidrag!I46+Uppdrag!I41)/(Bidrag!I46+Uppdrag!I41+I8)</f>
        <v>0.45452232486595123</v>
      </c>
      <c r="J16" s="78">
        <f>(Bidrag!J46+Uppdrag!J41)/(Bidrag!J46+Uppdrag!J41+J8)</f>
        <v>0.45052034904717658</v>
      </c>
      <c r="K16" s="78">
        <f>(Bidrag!K46+Uppdrag!K41)/(Bidrag!K46+Uppdrag!K41+K8)</f>
        <v>0.45082719041445352</v>
      </c>
      <c r="L16" s="78">
        <f>(Bidrag!L46+Uppdrag!L41)/(Bidrag!L46+Uppdrag!L41+L8)</f>
        <v>0.48095239834437553</v>
      </c>
      <c r="M16" s="78">
        <f>(Bidrag!M46+Uppdrag!M41)/(Bidrag!M46+Uppdrag!M41+M8)</f>
        <v>0.47888972566640703</v>
      </c>
      <c r="N16" s="78">
        <f>(Bidrag!N46+Uppdrag!N41)/(Bidrag!N46+Uppdrag!N41+N8)</f>
        <v>0.47233123561033263</v>
      </c>
      <c r="O16" s="78">
        <f>(Bidrag!O46+Uppdrag!O41)/(Bidrag!O46+Uppdrag!O41+O8)</f>
        <v>0.48481542963035129</v>
      </c>
      <c r="P16" s="79">
        <f>(Bidrag!P46+Uppdrag!P41)/(Bidrag!P46+Uppdrag!P41+P8)</f>
        <v>0.51209544446947164</v>
      </c>
      <c r="Q16" s="79">
        <f>(Bidrag!Q46+Uppdrag!Q41)/(Bidrag!Q46+Uppdrag!Q41+Q8)</f>
        <v>0.50702731221808339</v>
      </c>
      <c r="R16" s="79">
        <f>(Bidrag!R46+Uppdrag!R41)/(Bidrag!R46+Uppdrag!R41+R8)</f>
        <v>0.52430900638360833</v>
      </c>
      <c r="S16" s="79">
        <f>(Bidrag!S46+Uppdrag!S41)/(Bidrag!S46+Uppdrag!S41+S8)</f>
        <v>0.50867428541821302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22" t="s">
        <v>66</v>
      </c>
      <c r="C17" s="80">
        <v>0.1</v>
      </c>
      <c r="D17" s="78">
        <f>(Bidrag!D47+Uppdrag!D42)/(Bidrag!D47+Uppdrag!D42+D9)</f>
        <v>0.38690205524574012</v>
      </c>
      <c r="E17" s="78">
        <f>(Bidrag!E47+Uppdrag!E42)/(Bidrag!E47+Uppdrag!E42+E9)</f>
        <v>0.49025737655950724</v>
      </c>
      <c r="F17" s="78">
        <f>(Bidrag!F47+Uppdrag!F42)/(Bidrag!F47+Uppdrag!F42+F9)</f>
        <v>0.64615167080612079</v>
      </c>
      <c r="G17" s="78">
        <f>(Bidrag!G47+Uppdrag!G42)/(Bidrag!G47+Uppdrag!G42+G9)</f>
        <v>0.66012076589178581</v>
      </c>
      <c r="H17" s="78">
        <f>(Bidrag!H47+Uppdrag!H42)/(Bidrag!H47+Uppdrag!H42+H9)</f>
        <v>0.65514792479830319</v>
      </c>
      <c r="I17" s="78">
        <f>(Bidrag!I47+Uppdrag!I42)/(Bidrag!I47+Uppdrag!I42+I9)</f>
        <v>0.63486872268607486</v>
      </c>
      <c r="J17" s="78">
        <f>(Bidrag!J47+Uppdrag!J42)/(Bidrag!J47+Uppdrag!J42+J9)</f>
        <v>0.57496804528539514</v>
      </c>
      <c r="K17" s="78">
        <f>(Bidrag!K47+Uppdrag!K42)/(Bidrag!K47+Uppdrag!K42+K9)</f>
        <v>0.59212850298324726</v>
      </c>
      <c r="L17" s="78">
        <f>(Bidrag!L47+Uppdrag!L42)/(Bidrag!L47+Uppdrag!L42+L9)</f>
        <v>0.58586281128450945</v>
      </c>
      <c r="M17" s="78">
        <f>(Bidrag!M47+Uppdrag!M42)/(Bidrag!M47+Uppdrag!M42+M9)</f>
        <v>0.57929518688993253</v>
      </c>
      <c r="N17" s="78">
        <f>(Bidrag!N47+Uppdrag!N42)/(Bidrag!N47+Uppdrag!N42+N9)</f>
        <v>0.58719719175954388</v>
      </c>
      <c r="O17" s="78">
        <f>(Bidrag!O47+Uppdrag!O42)/(Bidrag!O47+Uppdrag!O42+O9)</f>
        <v>0.59089390823151744</v>
      </c>
      <c r="P17" s="79">
        <f>(Bidrag!P47+Uppdrag!P42)/(Bidrag!P47+Uppdrag!P42+P9)</f>
        <v>0.61047301703914769</v>
      </c>
      <c r="Q17" s="79">
        <f>(Bidrag!Q47+Uppdrag!Q42)/(Bidrag!Q47+Uppdrag!Q42+Q9)</f>
        <v>0.59728240657021214</v>
      </c>
      <c r="R17" s="79">
        <f>(Bidrag!R47+Uppdrag!R42)/(Bidrag!R47+Uppdrag!R42+R9)</f>
        <v>0.66539891667568363</v>
      </c>
      <c r="S17" s="79">
        <f>(Bidrag!S47+Uppdrag!S42)/(Bidrag!S47+Uppdrag!S42+S9)</f>
        <v>0.6249356738847005</v>
      </c>
      <c r="T17" s="28"/>
      <c r="U17" s="28"/>
      <c r="V17" s="28"/>
      <c r="W17" s="28"/>
      <c r="X17" s="28"/>
      <c r="Y17" s="28"/>
      <c r="Z17" s="28"/>
      <c r="AA17" s="28"/>
    </row>
  </sheetData>
  <mergeCells count="4">
    <mergeCell ref="B12:F12"/>
    <mergeCell ref="B3:D3"/>
    <mergeCell ref="B11:H11"/>
    <mergeCell ref="B2:G2"/>
  </mergeCells>
  <conditionalFormatting sqref="D7:AA9">
    <cfRule type="expression" dxfId="21" priority="3">
      <formula>C7&lt;D7</formula>
    </cfRule>
    <cfRule type="expression" dxfId="20" priority="4">
      <formula>C7&gt;D7</formula>
    </cfRule>
  </conditionalFormatting>
  <conditionalFormatting sqref="D15:AA17">
    <cfRule type="expression" dxfId="19" priority="1">
      <formula>C15&gt;D15</formula>
    </cfRule>
    <cfRule type="expression" dxfId="18" priority="2">
      <formula>C15&lt;D15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27"/>
  <sheetViews>
    <sheetView showGridLines="0" zoomScaleNormal="100" workbookViewId="0">
      <selection activeCell="B2" sqref="B2:D2"/>
    </sheetView>
  </sheetViews>
  <sheetFormatPr defaultRowHeight="15" x14ac:dyDescent="0.25"/>
  <cols>
    <col min="1" max="1" width="3.28515625" customWidth="1"/>
    <col min="2" max="2" width="32.42578125" customWidth="1"/>
    <col min="3" max="3" width="9.42578125" hidden="1" customWidth="1"/>
    <col min="4" max="17" width="10.7109375" customWidth="1"/>
    <col min="18" max="18" width="10.5703125" customWidth="1"/>
    <col min="19" max="19" width="10.7109375" customWidth="1"/>
    <col min="20" max="27" width="10.7109375" hidden="1" customWidth="1"/>
    <col min="28" max="28" width="10.7109375" customWidth="1"/>
  </cols>
  <sheetData>
    <row r="1" spans="2:27" ht="12" customHeight="1" x14ac:dyDescent="0.25"/>
    <row r="2" spans="2:27" ht="18.75" x14ac:dyDescent="0.3">
      <c r="B2" s="103" t="s">
        <v>75</v>
      </c>
      <c r="C2" s="103"/>
      <c r="D2" s="102"/>
      <c r="Q2" s="40"/>
      <c r="R2" s="41"/>
      <c r="S2" s="39"/>
    </row>
    <row r="3" spans="2:27" x14ac:dyDescent="0.25">
      <c r="B3" s="15" t="str">
        <f>Bidrag!B3</f>
        <v>frank.sterner@slu.se</v>
      </c>
      <c r="C3" s="15"/>
      <c r="E3" s="8"/>
      <c r="F3" s="12" t="s">
        <v>24</v>
      </c>
      <c r="H3" s="7"/>
      <c r="I3" s="12" t="s">
        <v>25</v>
      </c>
    </row>
    <row r="4" spans="2:27" x14ac:dyDescent="0.25">
      <c r="G4" s="12"/>
      <c r="J4" s="12"/>
    </row>
    <row r="5" spans="2:27" ht="15.75" x14ac:dyDescent="0.25">
      <c r="B5" s="14" t="s">
        <v>34</v>
      </c>
      <c r="C5" s="14"/>
    </row>
    <row r="6" spans="2:27" x14ac:dyDescent="0.25">
      <c r="B6" s="2" t="s">
        <v>31</v>
      </c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25">
      <c r="B7" s="4" t="s">
        <v>32</v>
      </c>
      <c r="C7" s="4">
        <v>1</v>
      </c>
      <c r="D7" s="5">
        <v>1382</v>
      </c>
      <c r="E7" s="5">
        <v>1431</v>
      </c>
      <c r="F7" s="5">
        <v>1457</v>
      </c>
      <c r="G7" s="5">
        <v>1415</v>
      </c>
      <c r="H7" s="5">
        <v>1553</v>
      </c>
      <c r="I7" s="5">
        <v>1503</v>
      </c>
      <c r="J7" s="5">
        <v>1439</v>
      </c>
      <c r="K7" s="5">
        <v>1483</v>
      </c>
      <c r="L7" s="5">
        <v>1580</v>
      </c>
      <c r="M7" s="5">
        <v>1632</v>
      </c>
      <c r="N7" s="5">
        <v>1753</v>
      </c>
      <c r="O7" s="5">
        <v>1792</v>
      </c>
      <c r="P7" s="5">
        <v>1793</v>
      </c>
      <c r="Q7" s="5">
        <v>1846</v>
      </c>
      <c r="R7" s="5">
        <v>1872</v>
      </c>
      <c r="S7" s="5">
        <v>1885</v>
      </c>
      <c r="T7" s="5"/>
      <c r="U7" s="5"/>
      <c r="V7" s="5"/>
      <c r="W7" s="5"/>
      <c r="X7" s="5"/>
      <c r="Y7" s="5"/>
      <c r="Z7" s="5"/>
      <c r="AA7" s="5"/>
    </row>
    <row r="8" spans="2:27" x14ac:dyDescent="0.25">
      <c r="B8" s="4" t="s">
        <v>33</v>
      </c>
      <c r="C8" s="4">
        <v>1</v>
      </c>
      <c r="D8" s="5">
        <v>1490</v>
      </c>
      <c r="E8" s="5">
        <v>1574</v>
      </c>
      <c r="F8" s="5">
        <v>1620</v>
      </c>
      <c r="G8" s="5">
        <v>1543</v>
      </c>
      <c r="H8" s="5">
        <v>1351</v>
      </c>
      <c r="I8" s="5">
        <v>1338</v>
      </c>
      <c r="J8" s="5">
        <v>1336</v>
      </c>
      <c r="K8" s="5">
        <v>1365</v>
      </c>
      <c r="L8" s="5">
        <v>1412</v>
      </c>
      <c r="M8" s="5">
        <v>1443</v>
      </c>
      <c r="N8" s="5">
        <v>1408</v>
      </c>
      <c r="O8" s="5">
        <v>1411</v>
      </c>
      <c r="P8" s="5">
        <v>1400</v>
      </c>
      <c r="Q8" s="5">
        <v>1377</v>
      </c>
      <c r="R8" s="81">
        <v>1389</v>
      </c>
      <c r="S8" s="81">
        <v>1411</v>
      </c>
      <c r="T8" s="81"/>
      <c r="U8" s="81"/>
      <c r="V8" s="81"/>
      <c r="W8" s="81"/>
      <c r="X8" s="81"/>
      <c r="Y8" s="81"/>
      <c r="Z8" s="81"/>
      <c r="AA8" s="81"/>
    </row>
    <row r="9" spans="2:27" x14ac:dyDescent="0.25">
      <c r="B9" s="82" t="s">
        <v>35</v>
      </c>
      <c r="C9" s="4">
        <v>1</v>
      </c>
      <c r="D9" s="59">
        <f>SUM(D7:D8)</f>
        <v>2872</v>
      </c>
      <c r="E9" s="59">
        <f t="shared" ref="E9:S9" si="0">SUM(E7:E8)</f>
        <v>3005</v>
      </c>
      <c r="F9" s="59">
        <f t="shared" si="0"/>
        <v>3077</v>
      </c>
      <c r="G9" s="59">
        <f t="shared" si="0"/>
        <v>2958</v>
      </c>
      <c r="H9" s="59">
        <f t="shared" si="0"/>
        <v>2904</v>
      </c>
      <c r="I9" s="59">
        <f t="shared" si="0"/>
        <v>2841</v>
      </c>
      <c r="J9" s="59">
        <f t="shared" si="0"/>
        <v>2775</v>
      </c>
      <c r="K9" s="59">
        <f t="shared" si="0"/>
        <v>2848</v>
      </c>
      <c r="L9" s="59">
        <f t="shared" si="0"/>
        <v>2992</v>
      </c>
      <c r="M9" s="59">
        <f t="shared" si="0"/>
        <v>3075</v>
      </c>
      <c r="N9" s="59">
        <f t="shared" si="0"/>
        <v>3161</v>
      </c>
      <c r="O9" s="59">
        <f t="shared" si="0"/>
        <v>3203</v>
      </c>
      <c r="P9" s="59">
        <f t="shared" si="0"/>
        <v>3193</v>
      </c>
      <c r="Q9" s="59">
        <f t="shared" si="0"/>
        <v>3223</v>
      </c>
      <c r="R9" s="59">
        <f t="shared" si="0"/>
        <v>3261</v>
      </c>
      <c r="S9" s="59">
        <f t="shared" si="0"/>
        <v>3296</v>
      </c>
      <c r="T9" s="59"/>
      <c r="U9" s="59"/>
      <c r="V9" s="59"/>
      <c r="W9" s="59"/>
      <c r="X9" s="59"/>
      <c r="Y9" s="59"/>
      <c r="Z9" s="59"/>
      <c r="AA9" s="59"/>
    </row>
    <row r="10" spans="2:27" x14ac:dyDescent="0.25">
      <c r="N10" s="15"/>
    </row>
    <row r="11" spans="2:27" ht="15.75" x14ac:dyDescent="0.25">
      <c r="B11" s="105" t="s">
        <v>67</v>
      </c>
      <c r="C11" s="105"/>
      <c r="D11" s="106"/>
      <c r="E11" s="106"/>
      <c r="N11" s="15"/>
    </row>
    <row r="12" spans="2:27" x14ac:dyDescent="0.25">
      <c r="B12" s="2" t="s">
        <v>31</v>
      </c>
      <c r="C12" s="2"/>
      <c r="D12" s="3">
        <f>Bidrag!D6</f>
        <v>2010</v>
      </c>
      <c r="E12" s="3">
        <f>Bidrag!E6</f>
        <v>2011</v>
      </c>
      <c r="F12" s="3">
        <f>Bidrag!F6</f>
        <v>2012</v>
      </c>
      <c r="G12" s="3">
        <f>Bidrag!G6</f>
        <v>2013</v>
      </c>
      <c r="H12" s="3">
        <f>Bidrag!H6</f>
        <v>2014</v>
      </c>
      <c r="I12" s="3">
        <f>Bidrag!I6</f>
        <v>2015</v>
      </c>
      <c r="J12" s="3">
        <f>Bidrag!J6</f>
        <v>2016</v>
      </c>
      <c r="K12" s="3">
        <f>Bidrag!K6</f>
        <v>2017</v>
      </c>
      <c r="L12" s="3">
        <f>Bidrag!L6</f>
        <v>2018</v>
      </c>
      <c r="M12" s="3">
        <f>Bidrag!M6</f>
        <v>2019</v>
      </c>
      <c r="N12" s="3">
        <f>Bidrag!N6</f>
        <v>2020</v>
      </c>
      <c r="O12" s="3">
        <f>Bidrag!O6</f>
        <v>2021</v>
      </c>
      <c r="P12" s="3">
        <f>Bidrag!P6</f>
        <v>2022</v>
      </c>
      <c r="Q12" s="3">
        <f>Bidrag!Q6</f>
        <v>2023</v>
      </c>
      <c r="R12" s="3">
        <f>Bidrag!R6</f>
        <v>2024</v>
      </c>
      <c r="S12" s="3">
        <f>Bidrag!S6</f>
        <v>2025</v>
      </c>
      <c r="T12" s="3">
        <f>Bidrag!T6</f>
        <v>2026</v>
      </c>
      <c r="U12" s="3">
        <f>Bidrag!U6</f>
        <v>2027</v>
      </c>
      <c r="V12" s="3">
        <f>Bidrag!V6</f>
        <v>2028</v>
      </c>
      <c r="W12" s="3">
        <f>Bidrag!W6</f>
        <v>2029</v>
      </c>
      <c r="X12" s="3">
        <f>Bidrag!X6</f>
        <v>2030</v>
      </c>
      <c r="Y12" s="3">
        <f>Bidrag!Y6</f>
        <v>2031</v>
      </c>
      <c r="Z12" s="3">
        <f>Bidrag!Z6</f>
        <v>2032</v>
      </c>
      <c r="AA12" s="3">
        <f>Bidrag!AA6</f>
        <v>2033</v>
      </c>
    </row>
    <row r="13" spans="2:27" x14ac:dyDescent="0.25">
      <c r="B13" s="4" t="s">
        <v>32</v>
      </c>
      <c r="C13" s="4">
        <v>1</v>
      </c>
      <c r="D13" s="5">
        <f>Bidrag!D43/D7</f>
        <v>575526.79934876994</v>
      </c>
      <c r="E13" s="5">
        <f>Bidrag!E43/E7</f>
        <v>591223.78949685546</v>
      </c>
      <c r="F13" s="5">
        <f>Bidrag!F43/F7</f>
        <v>599923.12740562821</v>
      </c>
      <c r="G13" s="5">
        <f>Bidrag!G43/G7</f>
        <v>656110.13865724381</v>
      </c>
      <c r="H13" s="5">
        <f>Bidrag!H43/H7</f>
        <v>607465.1215003219</v>
      </c>
      <c r="I13" s="5">
        <f>Bidrag!I43/I7</f>
        <v>616636.65286759799</v>
      </c>
      <c r="J13" s="5">
        <f>Bidrag!J43/J7</f>
        <v>637034.49619874905</v>
      </c>
      <c r="K13" s="5">
        <f>Bidrag!K43/K7</f>
        <v>624728.15309507761</v>
      </c>
      <c r="L13" s="5">
        <f>Bidrag!L43/L7</f>
        <v>706659.02557594923</v>
      </c>
      <c r="M13" s="5">
        <f>Bidrag!M43/M7</f>
        <v>678711.82881127461</v>
      </c>
      <c r="N13" s="5">
        <f>Bidrag!N43/N7</f>
        <v>615561.75205362227</v>
      </c>
      <c r="O13" s="5">
        <f>Bidrag!O43/O7</f>
        <v>708151.79741071421</v>
      </c>
      <c r="P13" s="5">
        <f>Bidrag!P43/P7</f>
        <v>735773.75138873409</v>
      </c>
      <c r="Q13" s="5">
        <f>Bidrag!Q43/Q7</f>
        <v>712916.2145503792</v>
      </c>
      <c r="R13" s="5">
        <f>Bidrag!R43/R7</f>
        <v>796588.94355235051</v>
      </c>
      <c r="S13" s="5">
        <f>Bidrag!S43/S7</f>
        <v>742394.53164456238</v>
      </c>
      <c r="T13" s="5" t="e">
        <f>Bidrag!T43/T7</f>
        <v>#DIV/0!</v>
      </c>
      <c r="U13" s="5" t="e">
        <f>Bidrag!U43/U7</f>
        <v>#DIV/0!</v>
      </c>
      <c r="V13" s="5" t="e">
        <f>Bidrag!V43/V7</f>
        <v>#DIV/0!</v>
      </c>
      <c r="W13" s="5" t="e">
        <f>Bidrag!W43/W7</f>
        <v>#DIV/0!</v>
      </c>
      <c r="X13" s="5" t="e">
        <f>Bidrag!X43/X7</f>
        <v>#DIV/0!</v>
      </c>
      <c r="Y13" s="5" t="e">
        <f>Bidrag!Y43/Y7</f>
        <v>#DIV/0!</v>
      </c>
      <c r="Z13" s="5" t="e">
        <f>Bidrag!Z43/Z7</f>
        <v>#DIV/0!</v>
      </c>
      <c r="AA13" s="5" t="e">
        <f>Bidrag!AA43/AA7</f>
        <v>#DIV/0!</v>
      </c>
    </row>
    <row r="14" spans="2:27" x14ac:dyDescent="0.25">
      <c r="B14" s="4" t="s">
        <v>33</v>
      </c>
      <c r="C14" s="4">
        <v>1</v>
      </c>
      <c r="D14" s="5">
        <f>Bidrag!D43/D8</f>
        <v>533810.76288590604</v>
      </c>
      <c r="E14" s="5">
        <f>Bidrag!E43/E8</f>
        <v>537510.31942185527</v>
      </c>
      <c r="F14" s="5">
        <f>Bidrag!F43/F8</f>
        <v>539560.49174691376</v>
      </c>
      <c r="G14" s="5">
        <f>Bidrag!G43/G8</f>
        <v>601682.33713545033</v>
      </c>
      <c r="H14" s="5">
        <f>Bidrag!H43/H8</f>
        <v>698292.62301258324</v>
      </c>
      <c r="I14" s="5">
        <f>Bidrag!I43/I8</f>
        <v>692679.28943198791</v>
      </c>
      <c r="J14" s="5">
        <f>Bidrag!J43/J8</f>
        <v>686147.18565119756</v>
      </c>
      <c r="K14" s="5">
        <f>Bidrag!K43/K8</f>
        <v>678733.95680586086</v>
      </c>
      <c r="L14" s="5">
        <f>Bidrag!L43/L8</f>
        <v>790737.43655099138</v>
      </c>
      <c r="M14" s="5">
        <f>Bidrag!M43/M8</f>
        <v>767607.55690921703</v>
      </c>
      <c r="N14" s="5">
        <f>Bidrag!N43/N8</f>
        <v>766391.86885653401</v>
      </c>
      <c r="O14" s="5">
        <f>Bidrag!O43/O8</f>
        <v>899367.83909284184</v>
      </c>
      <c r="P14" s="5">
        <f>Bidrag!P43/P8</f>
        <v>942315.95445714309</v>
      </c>
      <c r="Q14" s="5">
        <f>Bidrag!Q43/Q8</f>
        <v>955732.26729121269</v>
      </c>
      <c r="R14" s="5">
        <f>Bidrag!R43/R8</f>
        <v>1073588.5545932327</v>
      </c>
      <c r="S14" s="5">
        <f>Bidrag!S43/S8</f>
        <v>991788.58408929838</v>
      </c>
      <c r="T14" s="5" t="e">
        <f>Bidrag!T43/T8</f>
        <v>#DIV/0!</v>
      </c>
      <c r="U14" s="5" t="e">
        <f>Bidrag!U43/U8</f>
        <v>#DIV/0!</v>
      </c>
      <c r="V14" s="5" t="e">
        <f>Bidrag!V43/V8</f>
        <v>#DIV/0!</v>
      </c>
      <c r="W14" s="5" t="e">
        <f>Bidrag!W43/W8</f>
        <v>#DIV/0!</v>
      </c>
      <c r="X14" s="5" t="e">
        <f>Bidrag!X43/X8</f>
        <v>#DIV/0!</v>
      </c>
      <c r="Y14" s="5" t="e">
        <f>Bidrag!Y43/Y8</f>
        <v>#DIV/0!</v>
      </c>
      <c r="Z14" s="5" t="e">
        <f>Bidrag!Z43/Z8</f>
        <v>#DIV/0!</v>
      </c>
      <c r="AA14" s="5" t="e">
        <f>Bidrag!AA43/AA8</f>
        <v>#DIV/0!</v>
      </c>
    </row>
    <row r="15" spans="2:27" x14ac:dyDescent="0.25">
      <c r="B15" s="82" t="s">
        <v>36</v>
      </c>
      <c r="C15" s="4">
        <v>1</v>
      </c>
      <c r="D15" s="59">
        <f>Bidrag!D43/D9</f>
        <v>276942.21333565464</v>
      </c>
      <c r="E15" s="59">
        <f>Bidrag!E43/E9</f>
        <v>281544.50674542435</v>
      </c>
      <c r="F15" s="59">
        <f>Bidrag!F43/F9</f>
        <v>284071.49711732217</v>
      </c>
      <c r="G15" s="59">
        <f>Bidrag!G43/G9</f>
        <v>313859.31244083837</v>
      </c>
      <c r="H15" s="59">
        <f>Bidrag!H43/H9</f>
        <v>324859.96339187323</v>
      </c>
      <c r="I15" s="59">
        <f>Bidrag!I43/I9</f>
        <v>326224.88182330161</v>
      </c>
      <c r="J15" s="59">
        <f>Bidrag!J43/J9</f>
        <v>330339.69010090089</v>
      </c>
      <c r="K15" s="59">
        <f>Bidrag!K43/K9</f>
        <v>325306.12747191015</v>
      </c>
      <c r="L15" s="59">
        <f>Bidrag!L43/L9</f>
        <v>373168.87045788765</v>
      </c>
      <c r="M15" s="59">
        <f>Bidrag!M43/M9</f>
        <v>360213.88768130087</v>
      </c>
      <c r="N15" s="59">
        <f>Bidrag!N43/N9</f>
        <v>341372.90457133815</v>
      </c>
      <c r="O15" s="59">
        <f>Bidrag!O43/O9</f>
        <v>396193.57507336867</v>
      </c>
      <c r="P15" s="59">
        <f>Bidrag!P43/P9</f>
        <v>413167.03295959922</v>
      </c>
      <c r="Q15" s="59">
        <f>Bidrag!Q43/Q9</f>
        <v>408328.67888923362</v>
      </c>
      <c r="R15" s="59">
        <f>Bidrag!R43/R9</f>
        <v>457287.48921496479</v>
      </c>
      <c r="S15" s="59">
        <f>Bidrag!S43/S9</f>
        <v>424579.39689016994</v>
      </c>
      <c r="T15" s="59" t="e">
        <f>Bidrag!T43/T9</f>
        <v>#DIV/0!</v>
      </c>
      <c r="U15" s="59" t="e">
        <f>Bidrag!U43/U9</f>
        <v>#DIV/0!</v>
      </c>
      <c r="V15" s="59" t="e">
        <f>Bidrag!V43/V9</f>
        <v>#DIV/0!</v>
      </c>
      <c r="W15" s="59" t="e">
        <f>Bidrag!W43/W9</f>
        <v>#DIV/0!</v>
      </c>
      <c r="X15" s="59" t="e">
        <f>Bidrag!X43/X9</f>
        <v>#DIV/0!</v>
      </c>
      <c r="Y15" s="59" t="e">
        <f>Bidrag!Y43/Y9</f>
        <v>#DIV/0!</v>
      </c>
      <c r="Z15" s="59" t="e">
        <f>Bidrag!Z43/Z9</f>
        <v>#DIV/0!</v>
      </c>
      <c r="AA15" s="59" t="e">
        <f>Bidrag!AA43/AA9</f>
        <v>#DIV/0!</v>
      </c>
    </row>
    <row r="16" spans="2:27" x14ac:dyDescent="0.25">
      <c r="N16" s="15"/>
    </row>
    <row r="17" spans="2:27" ht="15.75" x14ac:dyDescent="0.25">
      <c r="B17" s="112" t="s">
        <v>68</v>
      </c>
      <c r="C17" s="112"/>
      <c r="D17" s="113"/>
      <c r="E17" s="113"/>
      <c r="F17" s="113"/>
      <c r="N17" s="15"/>
    </row>
    <row r="18" spans="2:27" x14ac:dyDescent="0.25">
      <c r="B18" s="2" t="s">
        <v>31</v>
      </c>
      <c r="C18" s="2"/>
      <c r="D18" s="3">
        <f>Bidrag!D6</f>
        <v>2010</v>
      </c>
      <c r="E18" s="3">
        <f>Bidrag!E6</f>
        <v>2011</v>
      </c>
      <c r="F18" s="3">
        <f>Bidrag!F6</f>
        <v>2012</v>
      </c>
      <c r="G18" s="3">
        <f>Bidrag!G6</f>
        <v>2013</v>
      </c>
      <c r="H18" s="3">
        <f>Bidrag!H6</f>
        <v>2014</v>
      </c>
      <c r="I18" s="3">
        <f>Bidrag!I6</f>
        <v>2015</v>
      </c>
      <c r="J18" s="3">
        <f>Bidrag!J6</f>
        <v>2016</v>
      </c>
      <c r="K18" s="3">
        <f>Bidrag!K6</f>
        <v>2017</v>
      </c>
      <c r="L18" s="3">
        <f>Bidrag!L6</f>
        <v>2018</v>
      </c>
      <c r="M18" s="3">
        <f>Bidrag!M6</f>
        <v>2019</v>
      </c>
      <c r="N18" s="3">
        <f>Bidrag!N6</f>
        <v>2020</v>
      </c>
      <c r="O18" s="3">
        <f>Bidrag!O6</f>
        <v>2021</v>
      </c>
      <c r="P18" s="3">
        <f>Bidrag!P6</f>
        <v>2022</v>
      </c>
      <c r="Q18" s="3">
        <f>Bidrag!Q6</f>
        <v>2023</v>
      </c>
      <c r="R18" s="3">
        <f>Bidrag!R6</f>
        <v>2024</v>
      </c>
      <c r="S18" s="3">
        <f>Bidrag!S6</f>
        <v>2025</v>
      </c>
      <c r="T18" s="3">
        <f>Bidrag!T6</f>
        <v>2026</v>
      </c>
      <c r="U18" s="3">
        <f>Bidrag!U6</f>
        <v>2027</v>
      </c>
      <c r="V18" s="3">
        <f>Bidrag!V6</f>
        <v>2028</v>
      </c>
      <c r="W18" s="3">
        <f>Bidrag!W6</f>
        <v>2029</v>
      </c>
      <c r="X18" s="3">
        <f>Bidrag!X6</f>
        <v>2030</v>
      </c>
      <c r="Y18" s="3">
        <f>Bidrag!Y6</f>
        <v>2031</v>
      </c>
      <c r="Z18" s="3">
        <f>Bidrag!Z6</f>
        <v>2032</v>
      </c>
      <c r="AA18" s="3">
        <f>Bidrag!AA6</f>
        <v>2033</v>
      </c>
    </row>
    <row r="19" spans="2:27" x14ac:dyDescent="0.25">
      <c r="B19" s="4" t="s">
        <v>32</v>
      </c>
      <c r="C19" s="4">
        <v>1</v>
      </c>
      <c r="D19" s="5">
        <f>Uppdrag!D38/D7</f>
        <v>134503.90077424023</v>
      </c>
      <c r="E19" s="5">
        <f>Uppdrag!E38/E7</f>
        <v>128338.1754367575</v>
      </c>
      <c r="F19" s="5">
        <f>Uppdrag!F38/F7</f>
        <v>151310.57793411121</v>
      </c>
      <c r="G19" s="5">
        <f>Uppdrag!G38/G7</f>
        <v>156783.33244522969</v>
      </c>
      <c r="H19" s="5">
        <f>Uppdrag!H38/H7</f>
        <v>159921.86923374113</v>
      </c>
      <c r="I19" s="5">
        <f>Uppdrag!I38/I7</f>
        <v>158236.35785096473</v>
      </c>
      <c r="J19" s="5">
        <f>Uppdrag!J38/J7</f>
        <v>156484.46703961084</v>
      </c>
      <c r="K19" s="5">
        <f>Uppdrag!K38/K7</f>
        <v>165384.29453809845</v>
      </c>
      <c r="L19" s="5">
        <f>Uppdrag!L38/L7</f>
        <v>160605.3119177215</v>
      </c>
      <c r="M19" s="5">
        <f>Uppdrag!M38/M7</f>
        <v>156687.70447916668</v>
      </c>
      <c r="N19" s="5">
        <f>Uppdrag!N38/N7</f>
        <v>188245.62012549918</v>
      </c>
      <c r="O19" s="5">
        <f>Uppdrag!O38/O7</f>
        <v>179349.70958147317</v>
      </c>
      <c r="P19" s="5">
        <f>Uppdrag!P38/P7</f>
        <v>207556.92671500277</v>
      </c>
      <c r="Q19" s="5">
        <f>Uppdrag!Q38/Q7</f>
        <v>184725.37640303362</v>
      </c>
      <c r="R19" s="5">
        <f>Uppdrag!R38/R7</f>
        <v>217023.66600427349</v>
      </c>
      <c r="S19" s="5">
        <f>Uppdrag!S38/S7</f>
        <v>225259.89332626003</v>
      </c>
      <c r="T19" s="5" t="e">
        <f>Uppdrag!T38/T7</f>
        <v>#DIV/0!</v>
      </c>
      <c r="U19" s="5" t="e">
        <f>Uppdrag!U38/U7</f>
        <v>#DIV/0!</v>
      </c>
      <c r="V19" s="5" t="e">
        <f>Uppdrag!V38/V7</f>
        <v>#DIV/0!</v>
      </c>
      <c r="W19" s="5" t="e">
        <f>Uppdrag!W38/W7</f>
        <v>#DIV/0!</v>
      </c>
      <c r="X19" s="5" t="e">
        <f>Uppdrag!X38/X7</f>
        <v>#DIV/0!</v>
      </c>
      <c r="Y19" s="5" t="e">
        <f>Uppdrag!Y38/Y7</f>
        <v>#DIV/0!</v>
      </c>
      <c r="Z19" s="5" t="e">
        <f>Uppdrag!Z38/Z7</f>
        <v>#DIV/0!</v>
      </c>
      <c r="AA19" s="5" t="e">
        <f>Uppdrag!AA38/AA7</f>
        <v>#DIV/0!</v>
      </c>
    </row>
    <row r="20" spans="2:27" x14ac:dyDescent="0.25">
      <c r="B20" s="4" t="s">
        <v>33</v>
      </c>
      <c r="C20" s="4">
        <v>1</v>
      </c>
      <c r="D20" s="5">
        <f>Uppdrag!D38/D8</f>
        <v>124754.62474496645</v>
      </c>
      <c r="E20" s="5">
        <f>Uppdrag!E38/E8</f>
        <v>116678.48097204573</v>
      </c>
      <c r="F20" s="5">
        <f>Uppdrag!F38/F8</f>
        <v>136086.11854938272</v>
      </c>
      <c r="G20" s="5">
        <f>Uppdrag!G38/G8</f>
        <v>143777.32690213871</v>
      </c>
      <c r="H20" s="5">
        <f>Uppdrag!H38/H8</f>
        <v>183833.2071946706</v>
      </c>
      <c r="I20" s="5">
        <f>Uppdrag!I38/I8</f>
        <v>177749.8100523169</v>
      </c>
      <c r="J20" s="5">
        <f>Uppdrag!J38/J8</f>
        <v>168548.76352544909</v>
      </c>
      <c r="K20" s="5">
        <f>Uppdrag!K38/K8</f>
        <v>179681.25186813189</v>
      </c>
      <c r="L20" s="5">
        <f>Uppdrag!L38/L8</f>
        <v>179714.15922804532</v>
      </c>
      <c r="M20" s="5">
        <f>Uppdrag!M38/M8</f>
        <v>177210.21047124048</v>
      </c>
      <c r="N20" s="5">
        <f>Uppdrag!N38/N8</f>
        <v>234371.14494318186</v>
      </c>
      <c r="O20" s="5">
        <f>Uppdrag!O38/O8</f>
        <v>227777.94441530824</v>
      </c>
      <c r="P20" s="5">
        <f>Uppdrag!P38/P8</f>
        <v>265821.12114285713</v>
      </c>
      <c r="Q20" s="5">
        <f>Uppdrag!Q38/Q8</f>
        <v>247642.00787218593</v>
      </c>
      <c r="R20" s="5">
        <f>Uppdrag!R38/R8</f>
        <v>292489.77880489558</v>
      </c>
      <c r="S20" s="5">
        <f>Uppdrag!S38/S8</f>
        <v>300931.89150956779</v>
      </c>
      <c r="T20" s="5" t="e">
        <f>Uppdrag!T38/T8</f>
        <v>#DIV/0!</v>
      </c>
      <c r="U20" s="5" t="e">
        <f>Uppdrag!U38/U8</f>
        <v>#DIV/0!</v>
      </c>
      <c r="V20" s="5" t="e">
        <f>Uppdrag!V38/V8</f>
        <v>#DIV/0!</v>
      </c>
      <c r="W20" s="5" t="e">
        <f>Uppdrag!W38/W8</f>
        <v>#DIV/0!</v>
      </c>
      <c r="X20" s="5" t="e">
        <f>Uppdrag!X38/X8</f>
        <v>#DIV/0!</v>
      </c>
      <c r="Y20" s="5" t="e">
        <f>Uppdrag!Y38/Y8</f>
        <v>#DIV/0!</v>
      </c>
      <c r="Z20" s="5" t="e">
        <f>Uppdrag!Z38/Z8</f>
        <v>#DIV/0!</v>
      </c>
      <c r="AA20" s="5" t="e">
        <f>Uppdrag!AA38/AA8</f>
        <v>#DIV/0!</v>
      </c>
    </row>
    <row r="21" spans="2:27" x14ac:dyDescent="0.25">
      <c r="B21" s="82" t="s">
        <v>36</v>
      </c>
      <c r="C21" s="4">
        <v>1</v>
      </c>
      <c r="D21" s="59">
        <f>Uppdrag!D38/D9</f>
        <v>64722.977322423401</v>
      </c>
      <c r="E21" s="59">
        <f>Uppdrag!E38/E9</f>
        <v>61115.450599001655</v>
      </c>
      <c r="F21" s="59">
        <f>Uppdrag!F38/F9</f>
        <v>71647.550227494314</v>
      </c>
      <c r="G21" s="59">
        <f>Uppdrag!G38/G9</f>
        <v>74999.464303583518</v>
      </c>
      <c r="H21" s="59">
        <f>Uppdrag!H38/H9</f>
        <v>85522.95555096418</v>
      </c>
      <c r="I21" s="59">
        <f>Uppdrag!I38/I9</f>
        <v>83713.215716297083</v>
      </c>
      <c r="J21" s="59">
        <f>Uppdrag!J38/J9</f>
        <v>81146.359664864867</v>
      </c>
      <c r="K21" s="59">
        <f>Uppdrag!K38/K9</f>
        <v>86118.296629213481</v>
      </c>
      <c r="L21" s="59">
        <f>Uppdrag!L38/L9</f>
        <v>84811.628619652402</v>
      </c>
      <c r="M21" s="59">
        <f>Uppdrag!M38/M9</f>
        <v>83159.132913821144</v>
      </c>
      <c r="N21" s="59">
        <f>Uppdrag!N38/N9</f>
        <v>104395.62546029739</v>
      </c>
      <c r="O21" s="59">
        <f>Uppdrag!O38/O9</f>
        <v>100341.76695910082</v>
      </c>
      <c r="P21" s="59">
        <f>Uppdrag!P38/P9</f>
        <v>116551.6973379267</v>
      </c>
      <c r="Q21" s="59">
        <f>Uppdrag!Q38/Q9</f>
        <v>105802.99250387838</v>
      </c>
      <c r="R21" s="59">
        <f>Uppdrag!R38/R9</f>
        <v>124583.96282122048</v>
      </c>
      <c r="S21" s="59">
        <f>Uppdrag!S38/S9</f>
        <v>128827.33583737868</v>
      </c>
      <c r="T21" s="59" t="e">
        <f>Uppdrag!T38/T9</f>
        <v>#DIV/0!</v>
      </c>
      <c r="U21" s="59" t="e">
        <f>Uppdrag!U38/U9</f>
        <v>#DIV/0!</v>
      </c>
      <c r="V21" s="59" t="e">
        <f>Uppdrag!V38/V9</f>
        <v>#DIV/0!</v>
      </c>
      <c r="W21" s="59" t="e">
        <f>Uppdrag!W38/W9</f>
        <v>#DIV/0!</v>
      </c>
      <c r="X21" s="59" t="e">
        <f>Uppdrag!X38/X9</f>
        <v>#DIV/0!</v>
      </c>
      <c r="Y21" s="59" t="e">
        <f>Uppdrag!Y38/Y9</f>
        <v>#DIV/0!</v>
      </c>
      <c r="Z21" s="59" t="e">
        <f>Uppdrag!Z38/Z9</f>
        <v>#DIV/0!</v>
      </c>
      <c r="AA21" s="59" t="e">
        <f>Uppdrag!AA38/AA9</f>
        <v>#DIV/0!</v>
      </c>
    </row>
    <row r="22" spans="2:27" x14ac:dyDescent="0.25">
      <c r="N22" s="15"/>
    </row>
    <row r="23" spans="2:27" ht="15.75" x14ac:dyDescent="0.25">
      <c r="B23" s="105" t="s">
        <v>69</v>
      </c>
      <c r="C23" s="105"/>
      <c r="D23" s="106"/>
      <c r="E23" s="106"/>
      <c r="N23" s="15"/>
    </row>
    <row r="24" spans="2:27" x14ac:dyDescent="0.25">
      <c r="B24" s="2" t="s">
        <v>31</v>
      </c>
      <c r="C24" s="2"/>
      <c r="D24" s="3">
        <f>Bidrag!D6</f>
        <v>2010</v>
      </c>
      <c r="E24" s="3">
        <f>Bidrag!E6</f>
        <v>2011</v>
      </c>
      <c r="F24" s="3">
        <f>Bidrag!F6</f>
        <v>2012</v>
      </c>
      <c r="G24" s="3">
        <f>Bidrag!G6</f>
        <v>2013</v>
      </c>
      <c r="H24" s="3">
        <f>Bidrag!H6</f>
        <v>2014</v>
      </c>
      <c r="I24" s="3">
        <f>Bidrag!I6</f>
        <v>2015</v>
      </c>
      <c r="J24" s="3">
        <f>Bidrag!J6</f>
        <v>2016</v>
      </c>
      <c r="K24" s="3">
        <f>Bidrag!K6</f>
        <v>2017</v>
      </c>
      <c r="L24" s="3">
        <f>Bidrag!L6</f>
        <v>2018</v>
      </c>
      <c r="M24" s="3">
        <f>Bidrag!M6</f>
        <v>2019</v>
      </c>
      <c r="N24" s="3">
        <f>Bidrag!N6</f>
        <v>2020</v>
      </c>
      <c r="O24" s="3">
        <f>Bidrag!O6</f>
        <v>2021</v>
      </c>
      <c r="P24" s="3">
        <f>Bidrag!P6</f>
        <v>2022</v>
      </c>
      <c r="Q24" s="3">
        <f>Bidrag!Q6</f>
        <v>2023</v>
      </c>
      <c r="R24" s="3">
        <f>Bidrag!R6</f>
        <v>2024</v>
      </c>
      <c r="S24" s="3">
        <f>Bidrag!S6</f>
        <v>2025</v>
      </c>
      <c r="T24" s="3">
        <f>Bidrag!T6</f>
        <v>2026</v>
      </c>
      <c r="U24" s="3">
        <f>Bidrag!U6</f>
        <v>2027</v>
      </c>
      <c r="V24" s="3">
        <f>Bidrag!V6</f>
        <v>2028</v>
      </c>
      <c r="W24" s="3">
        <f>Bidrag!W6</f>
        <v>2029</v>
      </c>
      <c r="X24" s="3">
        <f>Bidrag!X6</f>
        <v>2030</v>
      </c>
      <c r="Y24" s="3">
        <f>Bidrag!Y6</f>
        <v>2031</v>
      </c>
      <c r="Z24" s="3">
        <f>Bidrag!Z6</f>
        <v>2032</v>
      </c>
      <c r="AA24" s="3">
        <f>Bidrag!AA6</f>
        <v>2033</v>
      </c>
    </row>
    <row r="25" spans="2:27" x14ac:dyDescent="0.25">
      <c r="B25" s="4" t="s">
        <v>32</v>
      </c>
      <c r="C25" s="4">
        <v>1</v>
      </c>
      <c r="D25" s="5">
        <f>Externfinansieringsgrad!D$7/D7</f>
        <v>826091.18879160623</v>
      </c>
      <c r="E25" s="5">
        <f>Externfinansieringsgrad!E$7/E7</f>
        <v>814643.35526205471</v>
      </c>
      <c r="F25" s="5">
        <f>Externfinansieringsgrad!F$7/F7</f>
        <v>798056.74489361676</v>
      </c>
      <c r="G25" s="5">
        <f>Externfinansieringsgrad!G$7/G7</f>
        <v>824475.49244522944</v>
      </c>
      <c r="H25" s="5">
        <f>Externfinansieringsgrad!H$7/H7</f>
        <v>790796.84388280648</v>
      </c>
      <c r="I25" s="5">
        <f>Externfinansieringsgrad!I$7/I7</f>
        <v>824367.74884231389</v>
      </c>
      <c r="J25" s="5">
        <f>Externfinansieringsgrad!J$7/J7</f>
        <v>891557.52154273703</v>
      </c>
      <c r="K25" s="5">
        <f>Externfinansieringsgrad!K$7/K7</f>
        <v>873482.3326230594</v>
      </c>
      <c r="L25" s="5">
        <f>Externfinansieringsgrad!L$7/L7</f>
        <v>866432.6414177214</v>
      </c>
      <c r="M25" s="5">
        <f>Externfinansieringsgrad!M$7/M7</f>
        <v>847884.191176472</v>
      </c>
      <c r="N25" s="5">
        <f>Externfinansieringsgrad!N$7/N7</f>
        <v>829650.50461494399</v>
      </c>
      <c r="O25" s="5">
        <f>Externfinansieringsgrad!O$7/O7</f>
        <v>881380.01401227771</v>
      </c>
      <c r="P25" s="5">
        <f>Externfinansieringsgrad!P$7/P7</f>
        <v>841303.96004461707</v>
      </c>
      <c r="Q25" s="5">
        <f>Externfinansieringsgrad!Q$7/Q7</f>
        <v>822218.40628385695</v>
      </c>
      <c r="R25" s="5">
        <f>Externfinansieringsgrad!R$7/R7</f>
        <v>826051.29535256384</v>
      </c>
      <c r="S25" s="5">
        <f>Externfinansieringsgrad!S$7/S7</f>
        <v>860542.3517241379</v>
      </c>
      <c r="T25" s="5" t="e">
        <f>Externfinansieringsgrad!T$7/T7</f>
        <v>#DIV/0!</v>
      </c>
      <c r="U25" s="5" t="e">
        <f>Externfinansieringsgrad!U$7/U7</f>
        <v>#DIV/0!</v>
      </c>
      <c r="V25" s="5" t="e">
        <f>Externfinansieringsgrad!V$7/V7</f>
        <v>#DIV/0!</v>
      </c>
      <c r="W25" s="5" t="e">
        <f>Externfinansieringsgrad!W$7/W7</f>
        <v>#DIV/0!</v>
      </c>
      <c r="X25" s="5" t="e">
        <f>Externfinansieringsgrad!X$7/X7</f>
        <v>#DIV/0!</v>
      </c>
      <c r="Y25" s="5" t="e">
        <f>Externfinansieringsgrad!Y$7/Y7</f>
        <v>#DIV/0!</v>
      </c>
      <c r="Z25" s="5" t="e">
        <f>Externfinansieringsgrad!Z$7/Z7</f>
        <v>#DIV/0!</v>
      </c>
      <c r="AA25" s="5" t="e">
        <f>Externfinansieringsgrad!AA$7/AA7</f>
        <v>#DIV/0!</v>
      </c>
    </row>
    <row r="26" spans="2:27" x14ac:dyDescent="0.25">
      <c r="B26" s="4" t="s">
        <v>33</v>
      </c>
      <c r="C26" s="4">
        <v>1</v>
      </c>
      <c r="D26" s="5">
        <f>Externfinansieringsgrad!D$7/D8</f>
        <v>766213.43819463078</v>
      </c>
      <c r="E26" s="5">
        <f>Externfinansieringsgrad!E$7/E8</f>
        <v>740631.91955527337</v>
      </c>
      <c r="F26" s="5">
        <f>Externfinansieringsgrad!F$7/F8</f>
        <v>717758.44278395048</v>
      </c>
      <c r="G26" s="5">
        <f>Externfinansieringsgrad!G$7/G8</f>
        <v>756080.89553467254</v>
      </c>
      <c r="H26" s="5">
        <f>Externfinansieringsgrad!H$7/H8</f>
        <v>909035.89826054662</v>
      </c>
      <c r="I26" s="5">
        <f>Externfinansieringsgrad!I$7/I8</f>
        <v>926027.44881165761</v>
      </c>
      <c r="J26" s="5">
        <f>Externfinansieringsgrad!J$7/J8</f>
        <v>960292.86938622652</v>
      </c>
      <c r="K26" s="5">
        <f>Externfinansieringsgrad!K$7/K8</f>
        <v>948992.16064468655</v>
      </c>
      <c r="L26" s="5">
        <f>Externfinansieringsgrad!L$7/L8</f>
        <v>969520.94436260615</v>
      </c>
      <c r="M26" s="5">
        <f>Externfinansieringsgrad!M$7/M8</f>
        <v>958937.62993763154</v>
      </c>
      <c r="N26" s="5">
        <f>Externfinansieringsgrad!N$7/N8</f>
        <v>1032938.4478622136</v>
      </c>
      <c r="O26" s="5">
        <f>Externfinansieringsgrad!O$7/O8</f>
        <v>1119371.3572714399</v>
      </c>
      <c r="P26" s="5">
        <f>Externfinansieringsgrad!P$7/P8</f>
        <v>1077470.0002571417</v>
      </c>
      <c r="Q26" s="5">
        <f>Externfinansieringsgrad!Q$7/Q8</f>
        <v>1102262.2933914308</v>
      </c>
      <c r="R26" s="5">
        <f>Externfinansieringsgrad!R$7/R8</f>
        <v>1113295.9142548593</v>
      </c>
      <c r="S26" s="5">
        <f>Externfinansieringsgrad!S$7/S8</f>
        <v>1149626.0333097095</v>
      </c>
      <c r="T26" s="5" t="e">
        <f>Externfinansieringsgrad!T$7/T8</f>
        <v>#DIV/0!</v>
      </c>
      <c r="U26" s="5" t="e">
        <f>Externfinansieringsgrad!U$7/U8</f>
        <v>#DIV/0!</v>
      </c>
      <c r="V26" s="5" t="e">
        <f>Externfinansieringsgrad!V$7/V8</f>
        <v>#DIV/0!</v>
      </c>
      <c r="W26" s="5" t="e">
        <f>Externfinansieringsgrad!W$7/W8</f>
        <v>#DIV/0!</v>
      </c>
      <c r="X26" s="5" t="e">
        <f>Externfinansieringsgrad!X$7/X8</f>
        <v>#DIV/0!</v>
      </c>
      <c r="Y26" s="5" t="e">
        <f>Externfinansieringsgrad!Y$7/Y8</f>
        <v>#DIV/0!</v>
      </c>
      <c r="Z26" s="5" t="e">
        <f>Externfinansieringsgrad!Z$7/Z8</f>
        <v>#DIV/0!</v>
      </c>
      <c r="AA26" s="5" t="e">
        <f>Externfinansieringsgrad!AA$7/AA8</f>
        <v>#DIV/0!</v>
      </c>
    </row>
    <row r="27" spans="2:27" x14ac:dyDescent="0.25">
      <c r="B27" s="82" t="s">
        <v>36</v>
      </c>
      <c r="C27" s="4">
        <v>1</v>
      </c>
      <c r="D27" s="59">
        <f>Externfinansieringsgrad!D$7/D9</f>
        <v>397513.23917479103</v>
      </c>
      <c r="E27" s="59">
        <f>Externfinansieringsgrad!E$7/E9</f>
        <v>387938.31659900176</v>
      </c>
      <c r="F27" s="59">
        <f>Externfinansieringsgrad!F$7/F9</f>
        <v>377890.37286642822</v>
      </c>
      <c r="G27" s="59">
        <f>Externfinansieringsgrad!G$7/G9</f>
        <v>394399.19601419871</v>
      </c>
      <c r="H27" s="59">
        <f>Externfinansieringsgrad!H$7/H9</f>
        <v>422902.03118112899</v>
      </c>
      <c r="I27" s="59">
        <f>Externfinansieringsgrad!I$7/I9</f>
        <v>436122.7478035895</v>
      </c>
      <c r="J27" s="59">
        <f>Externfinansieringsgrad!J$7/J9</f>
        <v>462324.78324324271</v>
      </c>
      <c r="K27" s="59">
        <f>Externfinansieringsgrad!K$7/K9</f>
        <v>454836.48148876301</v>
      </c>
      <c r="L27" s="59">
        <f>Externfinansieringsgrad!L$7/L9</f>
        <v>457541.30128342239</v>
      </c>
      <c r="M27" s="59">
        <f>Externfinansieringsgrad!M$7/M9</f>
        <v>449999.02439024468</v>
      </c>
      <c r="N27" s="59">
        <f>Externfinansieringsgrad!N$7/N9</f>
        <v>460100.39056943904</v>
      </c>
      <c r="O27" s="59">
        <f>Externfinansieringsgrad!O$7/O9</f>
        <v>493110.51673743414</v>
      </c>
      <c r="P27" s="59">
        <f>Externfinansieringsgrad!P$7/P9</f>
        <v>472426.55820858077</v>
      </c>
      <c r="Q27" s="59">
        <f>Externfinansieringsgrad!Q$7/Q9</f>
        <v>470932.41638225259</v>
      </c>
      <c r="R27" s="59">
        <f>Externfinansieringsgrad!R$7/R9</f>
        <v>474200.55961361533</v>
      </c>
      <c r="S27" s="59">
        <f>Externfinansieringsgrad!S$7/S9</f>
        <v>492148.76608009706</v>
      </c>
      <c r="T27" s="59" t="e">
        <f>Externfinansieringsgrad!T$7/T9</f>
        <v>#DIV/0!</v>
      </c>
      <c r="U27" s="59" t="e">
        <f>Externfinansieringsgrad!U$7/U9</f>
        <v>#DIV/0!</v>
      </c>
      <c r="V27" s="59" t="e">
        <f>Externfinansieringsgrad!V$7/V9</f>
        <v>#DIV/0!</v>
      </c>
      <c r="W27" s="59" t="e">
        <f>Externfinansieringsgrad!W$7/W9</f>
        <v>#DIV/0!</v>
      </c>
      <c r="X27" s="59" t="e">
        <f>Externfinansieringsgrad!X$7/X9</f>
        <v>#DIV/0!</v>
      </c>
      <c r="Y27" s="59" t="e">
        <f>Externfinansieringsgrad!Y$7/Y9</f>
        <v>#DIV/0!</v>
      </c>
      <c r="Z27" s="59" t="e">
        <f>Externfinansieringsgrad!Z$7/Z9</f>
        <v>#DIV/0!</v>
      </c>
      <c r="AA27" s="59" t="e">
        <f>Externfinansieringsgrad!AA$7/AA9</f>
        <v>#DIV/0!</v>
      </c>
    </row>
  </sheetData>
  <mergeCells count="4">
    <mergeCell ref="B11:E11"/>
    <mergeCell ref="B23:E23"/>
    <mergeCell ref="B2:D2"/>
    <mergeCell ref="B17:F17"/>
  </mergeCells>
  <conditionalFormatting sqref="D7:AA9">
    <cfRule type="expression" dxfId="17" priority="7">
      <formula>C7&lt;D7</formula>
    </cfRule>
    <cfRule type="expression" dxfId="16" priority="8">
      <formula>C7&gt;D7</formula>
    </cfRule>
  </conditionalFormatting>
  <conditionalFormatting sqref="D13:AA15">
    <cfRule type="expression" dxfId="15" priority="5">
      <formula>C13&lt;D13</formula>
    </cfRule>
    <cfRule type="expression" dxfId="14" priority="6">
      <formula>C13&gt;D13</formula>
    </cfRule>
  </conditionalFormatting>
  <conditionalFormatting sqref="D19:AA21">
    <cfRule type="expression" dxfId="13" priority="3">
      <formula>C19&lt;D19</formula>
    </cfRule>
    <cfRule type="expression" dxfId="12" priority="4">
      <formula>C19&gt;D19</formula>
    </cfRule>
  </conditionalFormatting>
  <conditionalFormatting sqref="D25:AA27">
    <cfRule type="expression" dxfId="11" priority="1">
      <formula>C25&lt;D25</formula>
    </cfRule>
    <cfRule type="expression" dxfId="10" priority="2">
      <formula>C25&gt;D25</formula>
    </cfRule>
  </conditionalFormatting>
  <pageMargins left="0.70866141732283472" right="0.19685039370078741" top="0.74803149606299213" bottom="0.74803149606299213" header="0.31496062992125984" footer="0.31496062992125984"/>
  <pageSetup paperSize="9" scale="85" orientation="landscape" r:id="rId1"/>
  <ignoredErrors>
    <ignoredError sqref="M9:O9 D9:L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A13"/>
  <sheetViews>
    <sheetView showGridLines="0" zoomScaleNormal="100" workbookViewId="0">
      <selection activeCell="B2" sqref="B2:I2"/>
    </sheetView>
  </sheetViews>
  <sheetFormatPr defaultRowHeight="15" x14ac:dyDescent="0.25"/>
  <cols>
    <col min="1" max="1" width="3.28515625" customWidth="1"/>
    <col min="2" max="2" width="19.7109375" customWidth="1"/>
    <col min="3" max="3" width="7.140625" hidden="1" customWidth="1"/>
    <col min="4" max="19" width="12.7109375" customWidth="1"/>
    <col min="20" max="20" width="12.7109375" hidden="1" customWidth="1"/>
    <col min="21" max="27" width="12.5703125" hidden="1" customWidth="1"/>
  </cols>
  <sheetData>
    <row r="1" spans="2:27" ht="12" customHeight="1" x14ac:dyDescent="0.25"/>
    <row r="2" spans="2:27" ht="18.75" x14ac:dyDescent="0.3">
      <c r="B2" s="103" t="s">
        <v>62</v>
      </c>
      <c r="C2" s="103"/>
      <c r="D2" s="102"/>
      <c r="E2" s="102"/>
      <c r="F2" s="102"/>
      <c r="G2" s="102"/>
      <c r="H2" s="102"/>
      <c r="I2" s="102"/>
      <c r="Q2" s="40"/>
    </row>
    <row r="3" spans="2:27" ht="15" customHeight="1" x14ac:dyDescent="0.25">
      <c r="B3" s="15" t="s">
        <v>28</v>
      </c>
      <c r="C3" s="15"/>
      <c r="L3" s="13"/>
    </row>
    <row r="4" spans="2:27" ht="15" customHeight="1" x14ac:dyDescent="0.25">
      <c r="B4" s="15"/>
      <c r="C4" s="15"/>
      <c r="L4" s="13"/>
    </row>
    <row r="5" spans="2:27" ht="15" customHeight="1" x14ac:dyDescent="0.3">
      <c r="B5" s="1"/>
      <c r="C5" s="1"/>
      <c r="D5" s="8"/>
      <c r="E5" s="101" t="s">
        <v>24</v>
      </c>
      <c r="F5" s="102"/>
      <c r="H5" s="7"/>
      <c r="I5" s="101" t="s">
        <v>25</v>
      </c>
      <c r="J5" s="102"/>
      <c r="M5" s="101"/>
      <c r="N5" s="102"/>
    </row>
    <row r="6" spans="2:27" ht="15" customHeight="1" x14ac:dyDescent="0.3">
      <c r="B6" s="1"/>
      <c r="C6" s="1"/>
      <c r="J6" s="11"/>
    </row>
    <row r="7" spans="2:27" s="34" customFormat="1" x14ac:dyDescent="0.25">
      <c r="B7" s="6" t="s">
        <v>56</v>
      </c>
      <c r="C7" s="6">
        <f>Bidrag!C6</f>
        <v>2009</v>
      </c>
      <c r="D7" s="6">
        <f>Bidrag!D6</f>
        <v>2010</v>
      </c>
      <c r="E7" s="6">
        <f>Bidrag!E6</f>
        <v>2011</v>
      </c>
      <c r="F7" s="6">
        <f>Bidrag!F6</f>
        <v>2012</v>
      </c>
      <c r="G7" s="6">
        <f>Bidrag!G6</f>
        <v>2013</v>
      </c>
      <c r="H7" s="6">
        <f>Bidrag!H6</f>
        <v>2014</v>
      </c>
      <c r="I7" s="6">
        <f>Bidrag!I6</f>
        <v>2015</v>
      </c>
      <c r="J7" s="6">
        <f>Bidrag!J6</f>
        <v>2016</v>
      </c>
      <c r="K7" s="6">
        <f>Bidrag!K6</f>
        <v>2017</v>
      </c>
      <c r="L7" s="6">
        <f>Bidrag!L6</f>
        <v>2018</v>
      </c>
      <c r="M7" s="6">
        <f>Bidrag!M6</f>
        <v>2019</v>
      </c>
      <c r="N7" s="6">
        <f>Bidrag!N6</f>
        <v>2020</v>
      </c>
      <c r="O7" s="6">
        <f>Bidrag!O6</f>
        <v>2021</v>
      </c>
      <c r="P7" s="6">
        <f>Bidrag!P6</f>
        <v>2022</v>
      </c>
      <c r="Q7" s="6">
        <f>Bidrag!Q6</f>
        <v>2023</v>
      </c>
      <c r="R7" s="6">
        <f>Bidrag!R6</f>
        <v>2024</v>
      </c>
      <c r="S7" s="6">
        <f>Bidrag!S6</f>
        <v>2025</v>
      </c>
      <c r="T7" s="6">
        <f>Bidrag!T6</f>
        <v>2026</v>
      </c>
      <c r="U7" s="6">
        <f>Bidrag!U6</f>
        <v>2027</v>
      </c>
      <c r="V7" s="6">
        <f>Bidrag!V6</f>
        <v>2028</v>
      </c>
      <c r="W7" s="6">
        <f>Bidrag!W6</f>
        <v>2029</v>
      </c>
      <c r="X7" s="6">
        <f>Bidrag!X6</f>
        <v>2030</v>
      </c>
      <c r="Y7" s="6">
        <f>Bidrag!Y6</f>
        <v>2031</v>
      </c>
      <c r="Z7" s="6">
        <f>Bidrag!Z6</f>
        <v>2032</v>
      </c>
      <c r="AA7" s="6">
        <f>Bidrag!AA6</f>
        <v>2033</v>
      </c>
    </row>
    <row r="8" spans="2:27" s="34" customFormat="1" x14ac:dyDescent="0.25">
      <c r="B8" s="35" t="s">
        <v>61</v>
      </c>
      <c r="C8" s="35">
        <v>1</v>
      </c>
      <c r="D8" s="83">
        <v>630356</v>
      </c>
      <c r="E8" s="83">
        <v>655134</v>
      </c>
      <c r="F8" s="83">
        <v>662941</v>
      </c>
      <c r="G8" s="83">
        <v>697593</v>
      </c>
      <c r="H8" s="83">
        <v>687075</v>
      </c>
      <c r="I8" s="83">
        <v>673701</v>
      </c>
      <c r="J8" s="83">
        <v>706642</v>
      </c>
      <c r="K8" s="83">
        <v>758461</v>
      </c>
      <c r="L8" s="83">
        <v>836028</v>
      </c>
      <c r="M8" s="83">
        <v>886393</v>
      </c>
      <c r="N8" s="83">
        <v>919516</v>
      </c>
      <c r="O8" s="83">
        <v>1060038</v>
      </c>
      <c r="P8" s="83">
        <v>1164885</v>
      </c>
      <c r="Q8" s="83">
        <v>1326395</v>
      </c>
      <c r="R8" s="87">
        <v>1484359</v>
      </c>
      <c r="S8" s="51">
        <v>1626405</v>
      </c>
      <c r="T8" s="89"/>
      <c r="U8" s="89"/>
      <c r="V8" s="89"/>
      <c r="W8" s="89"/>
      <c r="X8" s="89"/>
      <c r="Y8" s="89"/>
      <c r="Z8" s="89"/>
      <c r="AA8" s="89"/>
    </row>
    <row r="9" spans="2:27" s="33" customFormat="1" ht="12.75" thickBot="1" x14ac:dyDescent="0.3">
      <c r="B9" s="35" t="s">
        <v>59</v>
      </c>
      <c r="C9" s="35">
        <v>1</v>
      </c>
      <c r="D9" s="83">
        <v>2487361</v>
      </c>
      <c r="E9" s="83">
        <v>2713862</v>
      </c>
      <c r="F9" s="83">
        <v>2927609</v>
      </c>
      <c r="G9" s="83">
        <v>3137907</v>
      </c>
      <c r="H9" s="83">
        <v>3385832</v>
      </c>
      <c r="I9" s="83">
        <v>3536209</v>
      </c>
      <c r="J9" s="83">
        <v>3626497</v>
      </c>
      <c r="K9" s="83">
        <v>3838712</v>
      </c>
      <c r="L9" s="83">
        <v>3925462</v>
      </c>
      <c r="M9" s="83">
        <v>4058022</v>
      </c>
      <c r="N9" s="83">
        <v>4250367</v>
      </c>
      <c r="O9" s="83">
        <v>4563628</v>
      </c>
      <c r="P9" s="83">
        <v>4642353</v>
      </c>
      <c r="Q9" s="83">
        <v>4627879</v>
      </c>
      <c r="R9" s="87">
        <v>4610049</v>
      </c>
      <c r="S9" s="49">
        <v>4792708</v>
      </c>
      <c r="T9" s="90"/>
      <c r="U9" s="90"/>
      <c r="V9" s="90"/>
      <c r="W9" s="90"/>
      <c r="X9" s="90"/>
      <c r="Y9" s="90"/>
      <c r="Z9" s="90"/>
      <c r="AA9" s="90"/>
    </row>
    <row r="10" spans="2:27" s="34" customFormat="1" ht="15.75" thickBot="1" x14ac:dyDescent="0.3">
      <c r="B10" s="73" t="s">
        <v>57</v>
      </c>
      <c r="C10" s="92">
        <v>1</v>
      </c>
      <c r="D10" s="84">
        <v>814732</v>
      </c>
      <c r="E10" s="84">
        <v>860359</v>
      </c>
      <c r="F10" s="84">
        <v>825551</v>
      </c>
      <c r="G10" s="84">
        <v>860866</v>
      </c>
      <c r="H10" s="84">
        <v>847451</v>
      </c>
      <c r="I10" s="84">
        <v>821175</v>
      </c>
      <c r="J10" s="84">
        <v>845170</v>
      </c>
      <c r="K10" s="84">
        <v>905449</v>
      </c>
      <c r="L10" s="84">
        <v>1038724</v>
      </c>
      <c r="M10" s="84">
        <v>1080455</v>
      </c>
      <c r="N10" s="84">
        <v>1181285</v>
      </c>
      <c r="O10" s="84">
        <v>1263329</v>
      </c>
      <c r="P10" s="84">
        <v>1405421</v>
      </c>
      <c r="Q10" s="84">
        <v>1441368</v>
      </c>
      <c r="R10" s="84">
        <v>1435779</v>
      </c>
      <c r="S10" s="93">
        <v>1364948</v>
      </c>
      <c r="T10" s="91"/>
      <c r="U10" s="89"/>
      <c r="V10" s="89"/>
      <c r="W10" s="89"/>
      <c r="X10" s="89"/>
      <c r="Y10" s="89"/>
      <c r="Z10" s="89"/>
      <c r="AA10" s="89"/>
    </row>
    <row r="11" spans="2:27" s="34" customFormat="1" x14ac:dyDescent="0.25">
      <c r="B11" s="36" t="s">
        <v>60</v>
      </c>
      <c r="C11" s="36">
        <v>1</v>
      </c>
      <c r="D11" s="85">
        <v>798060</v>
      </c>
      <c r="E11" s="85">
        <v>762953</v>
      </c>
      <c r="F11" s="85">
        <v>799090</v>
      </c>
      <c r="G11" s="85">
        <v>818594</v>
      </c>
      <c r="H11" s="85">
        <v>799462</v>
      </c>
      <c r="I11" s="85">
        <v>818215</v>
      </c>
      <c r="J11" s="85">
        <v>857764</v>
      </c>
      <c r="K11" s="85">
        <v>851353</v>
      </c>
      <c r="L11" s="85">
        <v>855194</v>
      </c>
      <c r="M11" s="85">
        <v>922343</v>
      </c>
      <c r="N11" s="85">
        <v>1014620</v>
      </c>
      <c r="O11" s="85">
        <v>1149322</v>
      </c>
      <c r="P11" s="85">
        <v>1192131</v>
      </c>
      <c r="Q11" s="85">
        <v>1203262</v>
      </c>
      <c r="R11" s="88">
        <v>1152106</v>
      </c>
      <c r="S11" s="56">
        <v>1120454</v>
      </c>
      <c r="T11" s="89"/>
      <c r="U11" s="89"/>
      <c r="V11" s="89"/>
      <c r="W11" s="89"/>
      <c r="X11" s="89"/>
      <c r="Y11" s="89"/>
      <c r="Z11" s="89"/>
      <c r="AA11" s="89"/>
    </row>
    <row r="12" spans="2:27" s="34" customFormat="1" x14ac:dyDescent="0.25">
      <c r="B12" s="36" t="s">
        <v>58</v>
      </c>
      <c r="C12" s="36">
        <v>1</v>
      </c>
      <c r="D12" s="85">
        <v>1459050</v>
      </c>
      <c r="E12" s="85">
        <v>1596195</v>
      </c>
      <c r="F12" s="85">
        <v>1862581</v>
      </c>
      <c r="G12" s="85">
        <v>1932869</v>
      </c>
      <c r="H12" s="85">
        <v>2024113</v>
      </c>
      <c r="I12" s="85">
        <v>1902581</v>
      </c>
      <c r="J12" s="85">
        <v>1830918</v>
      </c>
      <c r="K12" s="85">
        <v>1890365</v>
      </c>
      <c r="L12" s="85">
        <v>2022711</v>
      </c>
      <c r="M12" s="85">
        <v>2051347</v>
      </c>
      <c r="N12" s="85">
        <v>2312260</v>
      </c>
      <c r="O12" s="85">
        <v>2556408</v>
      </c>
      <c r="P12" s="85">
        <v>2713870</v>
      </c>
      <c r="Q12" s="85">
        <v>2882675</v>
      </c>
      <c r="R12" s="88">
        <v>2912533</v>
      </c>
      <c r="S12" s="51">
        <v>2917487</v>
      </c>
      <c r="T12" s="89"/>
      <c r="U12" s="89"/>
      <c r="V12" s="89"/>
      <c r="W12" s="89"/>
      <c r="X12" s="89"/>
      <c r="Y12" s="89"/>
      <c r="Z12" s="89"/>
      <c r="AA12" s="89"/>
    </row>
    <row r="13" spans="2:27" x14ac:dyDescent="0.25">
      <c r="B13" s="37" t="s">
        <v>63</v>
      </c>
      <c r="C13" s="37">
        <v>1</v>
      </c>
      <c r="D13" s="86">
        <f>SUM(D8:D12)</f>
        <v>6189559</v>
      </c>
      <c r="E13" s="86">
        <f t="shared" ref="E13:AA13" si="0">SUM(E8:E12)</f>
        <v>6588503</v>
      </c>
      <c r="F13" s="86">
        <f t="shared" si="0"/>
        <v>7077772</v>
      </c>
      <c r="G13" s="86">
        <f t="shared" si="0"/>
        <v>7447829</v>
      </c>
      <c r="H13" s="86">
        <f t="shared" si="0"/>
        <v>7743933</v>
      </c>
      <c r="I13" s="86">
        <f t="shared" si="0"/>
        <v>7751881</v>
      </c>
      <c r="J13" s="86">
        <f t="shared" si="0"/>
        <v>7866991</v>
      </c>
      <c r="K13" s="86">
        <f t="shared" si="0"/>
        <v>8244340</v>
      </c>
      <c r="L13" s="86">
        <f t="shared" si="0"/>
        <v>8678119</v>
      </c>
      <c r="M13" s="86">
        <f t="shared" si="0"/>
        <v>8998560</v>
      </c>
      <c r="N13" s="86">
        <f t="shared" si="0"/>
        <v>9678048</v>
      </c>
      <c r="O13" s="86">
        <f t="shared" si="0"/>
        <v>10592725</v>
      </c>
      <c r="P13" s="86">
        <f t="shared" si="0"/>
        <v>11118660</v>
      </c>
      <c r="Q13" s="86">
        <f t="shared" si="0"/>
        <v>11481579</v>
      </c>
      <c r="R13" s="86">
        <f t="shared" si="0"/>
        <v>11594826</v>
      </c>
      <c r="S13" s="86">
        <f t="shared" si="0"/>
        <v>11822002</v>
      </c>
      <c r="T13" s="86">
        <f t="shared" si="0"/>
        <v>0</v>
      </c>
      <c r="U13" s="86">
        <f t="shared" si="0"/>
        <v>0</v>
      </c>
      <c r="V13" s="86">
        <f t="shared" si="0"/>
        <v>0</v>
      </c>
      <c r="W13" s="86">
        <f t="shared" si="0"/>
        <v>0</v>
      </c>
      <c r="X13" s="86">
        <f t="shared" si="0"/>
        <v>0</v>
      </c>
      <c r="Y13" s="86">
        <f t="shared" si="0"/>
        <v>0</v>
      </c>
      <c r="Z13" s="86">
        <f t="shared" si="0"/>
        <v>0</v>
      </c>
      <c r="AA13" s="86">
        <f t="shared" si="0"/>
        <v>0</v>
      </c>
    </row>
  </sheetData>
  <mergeCells count="4">
    <mergeCell ref="E5:F5"/>
    <mergeCell ref="I5:J5"/>
    <mergeCell ref="M5:N5"/>
    <mergeCell ref="B2:I2"/>
  </mergeCells>
  <conditionalFormatting sqref="D8:AA13">
    <cfRule type="expression" dxfId="9" priority="1">
      <formula>C8&lt;D8</formula>
    </cfRule>
    <cfRule type="expression" dxfId="8" priority="2">
      <formula>C8&gt;D8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"/>
  <sheetViews>
    <sheetView showGridLines="0" zoomScaleNormal="100" workbookViewId="0">
      <selection activeCell="B2" sqref="B2:F2"/>
    </sheetView>
  </sheetViews>
  <sheetFormatPr defaultColWidth="9.140625" defaultRowHeight="15" x14ac:dyDescent="0.25"/>
  <cols>
    <col min="1" max="1" width="3.28515625" customWidth="1"/>
    <col min="2" max="2" width="10" customWidth="1"/>
    <col min="3" max="3" width="12.7109375" customWidth="1"/>
    <col min="4" max="4" width="15.42578125" customWidth="1"/>
    <col min="5" max="5" width="8.28515625" hidden="1" customWidth="1"/>
    <col min="6" max="16" width="12.7109375" customWidth="1"/>
    <col min="17" max="19" width="12.7109375" style="26" customWidth="1"/>
    <col min="20" max="27" width="12.7109375" style="26" hidden="1" customWidth="1"/>
    <col min="28" max="16384" width="9.140625" style="26"/>
  </cols>
  <sheetData>
    <row r="1" spans="1:27" ht="12" customHeight="1" x14ac:dyDescent="0.25"/>
    <row r="2" spans="1:27" ht="15.75" customHeight="1" x14ac:dyDescent="0.3">
      <c r="B2" s="103" t="s">
        <v>77</v>
      </c>
      <c r="C2" s="102"/>
      <c r="D2" s="102"/>
      <c r="E2" s="102"/>
      <c r="F2" s="102"/>
    </row>
    <row r="3" spans="1:27" ht="15.75" customHeight="1" x14ac:dyDescent="0.25">
      <c r="B3" s="104" t="s">
        <v>28</v>
      </c>
      <c r="C3" s="102"/>
    </row>
    <row r="4" spans="1:27" ht="15.75" customHeight="1" x14ac:dyDescent="0.25"/>
    <row r="5" spans="1:27" ht="15.75" customHeight="1" x14ac:dyDescent="0.25">
      <c r="B5" s="109" t="s">
        <v>53</v>
      </c>
      <c r="C5" s="109"/>
      <c r="Q5" s="40"/>
      <c r="R5"/>
    </row>
    <row r="6" spans="1:27" ht="15" customHeight="1" x14ac:dyDescent="0.25">
      <c r="B6" s="26"/>
      <c r="C6" s="26"/>
      <c r="F6" s="8"/>
      <c r="G6" s="12" t="s">
        <v>24</v>
      </c>
      <c r="I6" s="7"/>
      <c r="J6" s="12" t="s">
        <v>25</v>
      </c>
    </row>
    <row r="7" spans="1:27" ht="15" customHeight="1" x14ac:dyDescent="0.25">
      <c r="D7" s="9"/>
      <c r="E7" s="9"/>
    </row>
    <row r="8" spans="1:27" x14ac:dyDescent="0.25">
      <c r="C8" s="23"/>
      <c r="D8" s="24"/>
      <c r="E8" s="6">
        <f>Bidrag!E6</f>
        <v>2011</v>
      </c>
      <c r="F8" s="6">
        <f>Bidrag!F6</f>
        <v>2012</v>
      </c>
      <c r="G8" s="6">
        <f>Bidrag!G6</f>
        <v>2013</v>
      </c>
      <c r="H8" s="6">
        <f>Bidrag!H6</f>
        <v>2014</v>
      </c>
      <c r="I8" s="6">
        <f>Bidrag!I6</f>
        <v>2015</v>
      </c>
      <c r="J8" s="6">
        <f>Bidrag!J6</f>
        <v>2016</v>
      </c>
      <c r="K8" s="6">
        <f>Bidrag!K6</f>
        <v>2017</v>
      </c>
      <c r="L8" s="6">
        <f>Bidrag!L6</f>
        <v>2018</v>
      </c>
      <c r="M8" s="6">
        <f>Bidrag!M6</f>
        <v>2019</v>
      </c>
      <c r="N8" s="6">
        <f>Bidrag!N6</f>
        <v>2020</v>
      </c>
      <c r="O8" s="6">
        <f>Bidrag!O6</f>
        <v>2021</v>
      </c>
      <c r="P8" s="6">
        <f>Bidrag!P6</f>
        <v>2022</v>
      </c>
      <c r="Q8" s="6">
        <f>Bidrag!Q6</f>
        <v>2023</v>
      </c>
      <c r="R8" s="6">
        <f>Bidrag!R6</f>
        <v>2024</v>
      </c>
      <c r="S8" s="6">
        <f>Bidrag!S6</f>
        <v>2025</v>
      </c>
      <c r="T8" s="6">
        <f>Bidrag!T6</f>
        <v>2026</v>
      </c>
      <c r="U8" s="6">
        <f>Bidrag!U6</f>
        <v>2027</v>
      </c>
      <c r="V8" s="6">
        <f>Bidrag!V6</f>
        <v>2028</v>
      </c>
      <c r="W8" s="6">
        <f>Bidrag!W6</f>
        <v>2029</v>
      </c>
      <c r="X8" s="6">
        <f>Bidrag!X6</f>
        <v>2030</v>
      </c>
      <c r="Y8" s="6">
        <f>Bidrag!Y6</f>
        <v>2031</v>
      </c>
      <c r="Z8" s="6">
        <f>Bidrag!Z6</f>
        <v>2032</v>
      </c>
      <c r="AA8" s="6">
        <f>Bidrag!AA6</f>
        <v>2033</v>
      </c>
    </row>
    <row r="9" spans="1:27" ht="12" x14ac:dyDescent="0.2">
      <c r="A9" s="110" t="s">
        <v>42</v>
      </c>
      <c r="B9" s="110"/>
      <c r="C9" s="110"/>
      <c r="D9" s="111"/>
      <c r="E9" s="44">
        <v>1E-4</v>
      </c>
      <c r="F9" s="94">
        <v>1033451000</v>
      </c>
      <c r="G9" s="94">
        <v>1111677000</v>
      </c>
      <c r="H9" s="94">
        <v>1177155000</v>
      </c>
      <c r="I9" s="94">
        <v>1199371000</v>
      </c>
      <c r="J9" s="94">
        <v>1320213000</v>
      </c>
      <c r="K9" s="94">
        <v>1351967000</v>
      </c>
      <c r="L9" s="94">
        <v>1518343000</v>
      </c>
      <c r="M9" s="94">
        <v>1622525000</v>
      </c>
      <c r="N9" s="94">
        <v>1655684000</v>
      </c>
      <c r="O9" s="94">
        <v>1782129000</v>
      </c>
      <c r="P9" s="94">
        <v>1876483000</v>
      </c>
      <c r="Q9" s="94">
        <v>1854353000</v>
      </c>
      <c r="R9" s="45">
        <v>1908746000</v>
      </c>
      <c r="S9" s="45">
        <v>2021536000</v>
      </c>
      <c r="T9" s="45"/>
      <c r="U9" s="45"/>
      <c r="V9" s="45"/>
      <c r="W9" s="45"/>
      <c r="X9" s="45"/>
      <c r="Y9" s="45"/>
      <c r="Z9" s="45"/>
      <c r="AA9" s="45"/>
    </row>
    <row r="10" spans="1:27" ht="15" customHeight="1" x14ac:dyDescent="0.25">
      <c r="B10" s="22"/>
      <c r="C10" s="107" t="s">
        <v>43</v>
      </c>
      <c r="D10" s="108"/>
      <c r="E10" s="43">
        <v>200000000</v>
      </c>
      <c r="F10" s="53">
        <v>183886591.56999999</v>
      </c>
      <c r="G10" s="53">
        <v>208841992.23000002</v>
      </c>
      <c r="H10" s="53">
        <v>248460950.97999999</v>
      </c>
      <c r="I10" s="53">
        <v>264367288.69000003</v>
      </c>
      <c r="J10" s="53">
        <v>275784762.51999998</v>
      </c>
      <c r="K10" s="53">
        <v>274269259.36000001</v>
      </c>
      <c r="L10" s="53">
        <v>287281065.67000002</v>
      </c>
      <c r="M10" s="53">
        <v>309757283.31999999</v>
      </c>
      <c r="N10" s="95">
        <v>319654697.88999999</v>
      </c>
      <c r="O10" s="96">
        <v>348914450.74000001</v>
      </c>
      <c r="P10" s="97">
        <v>372349925.66000021</v>
      </c>
      <c r="Q10" s="56">
        <v>354637034.49000001</v>
      </c>
      <c r="R10" s="5">
        <v>340564115.42000008</v>
      </c>
      <c r="S10" s="5">
        <v>346543567.18000001</v>
      </c>
      <c r="T10" s="5"/>
      <c r="U10" s="5"/>
      <c r="V10" s="5"/>
      <c r="W10" s="5"/>
      <c r="X10" s="5"/>
      <c r="Y10" s="5"/>
      <c r="Z10" s="5"/>
      <c r="AA10" s="5"/>
    </row>
    <row r="11" spans="1:27" ht="15" customHeight="1" x14ac:dyDescent="0.25">
      <c r="B11" s="107" t="s">
        <v>44</v>
      </c>
      <c r="C11" s="102"/>
      <c r="D11" s="108"/>
      <c r="E11" s="44">
        <v>1E-4</v>
      </c>
      <c r="F11" s="78">
        <f>F10/F9</f>
        <v>0.17793450446126619</v>
      </c>
      <c r="G11" s="78">
        <f t="shared" ref="G11:S11" si="0">G10/G9</f>
        <v>0.18786211483191612</v>
      </c>
      <c r="H11" s="78">
        <f t="shared" si="0"/>
        <v>0.21106901893123675</v>
      </c>
      <c r="I11" s="78">
        <f t="shared" si="0"/>
        <v>0.22042161156973117</v>
      </c>
      <c r="J11" s="78">
        <f t="shared" si="0"/>
        <v>0.20889414247549448</v>
      </c>
      <c r="K11" s="78">
        <f t="shared" si="0"/>
        <v>0.2028668298560542</v>
      </c>
      <c r="L11" s="78">
        <f t="shared" si="0"/>
        <v>0.18920696158246195</v>
      </c>
      <c r="M11" s="78">
        <f t="shared" si="0"/>
        <v>0.19091063824594381</v>
      </c>
      <c r="N11" s="78">
        <f t="shared" si="0"/>
        <v>0.19306504012239051</v>
      </c>
      <c r="O11" s="78">
        <f t="shared" si="0"/>
        <v>0.19578518207155599</v>
      </c>
      <c r="P11" s="78">
        <f t="shared" si="0"/>
        <v>0.19842968236855874</v>
      </c>
      <c r="Q11" s="78">
        <f t="shared" si="0"/>
        <v>0.19124569835948171</v>
      </c>
      <c r="R11" s="78">
        <f t="shared" si="0"/>
        <v>0.17842296220660062</v>
      </c>
      <c r="S11" s="78">
        <f t="shared" si="0"/>
        <v>0.171425869823738</v>
      </c>
      <c r="T11" s="78" t="e">
        <f t="shared" ref="T11:AA11" si="1">T10/T9</f>
        <v>#DIV/0!</v>
      </c>
      <c r="U11" s="78" t="e">
        <f t="shared" si="1"/>
        <v>#DIV/0!</v>
      </c>
      <c r="V11" s="78" t="e">
        <f t="shared" si="1"/>
        <v>#DIV/0!</v>
      </c>
      <c r="W11" s="78" t="e">
        <f t="shared" si="1"/>
        <v>#DIV/0!</v>
      </c>
      <c r="X11" s="78" t="e">
        <f t="shared" si="1"/>
        <v>#DIV/0!</v>
      </c>
      <c r="Y11" s="78" t="e">
        <f t="shared" si="1"/>
        <v>#DIV/0!</v>
      </c>
      <c r="Z11" s="78" t="e">
        <f t="shared" si="1"/>
        <v>#DIV/0!</v>
      </c>
      <c r="AA11" s="78" t="e">
        <f t="shared" si="1"/>
        <v>#DIV/0!</v>
      </c>
    </row>
    <row r="12" spans="1:27" ht="15" customHeight="1" x14ac:dyDescent="0.25">
      <c r="B12" s="22"/>
      <c r="C12" s="25"/>
      <c r="D12" s="26"/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  <c r="Q12" s="98"/>
    </row>
    <row r="13" spans="1:27" ht="15" customHeight="1" x14ac:dyDescent="0.25">
      <c r="Q13" s="98"/>
    </row>
    <row r="14" spans="1:27" ht="15.75" x14ac:dyDescent="0.25">
      <c r="B14" s="109" t="s">
        <v>54</v>
      </c>
      <c r="C14" s="109"/>
      <c r="D14" s="109"/>
      <c r="E14" s="72"/>
      <c r="Q14" s="98"/>
    </row>
    <row r="15" spans="1:27" x14ac:dyDescent="0.25">
      <c r="Q15" s="98"/>
    </row>
    <row r="16" spans="1:27" x14ac:dyDescent="0.25">
      <c r="C16" s="23"/>
      <c r="D16" s="24"/>
      <c r="E16" s="24"/>
      <c r="F16" s="6">
        <f>Bidrag!F6</f>
        <v>2012</v>
      </c>
      <c r="G16" s="3">
        <v>2013</v>
      </c>
      <c r="H16" s="3">
        <v>2014</v>
      </c>
      <c r="I16" s="3">
        <v>2015</v>
      </c>
      <c r="J16" s="3">
        <v>2016</v>
      </c>
      <c r="K16" s="3">
        <v>2017</v>
      </c>
      <c r="L16" s="3">
        <v>2018</v>
      </c>
      <c r="M16" s="3">
        <v>2019</v>
      </c>
      <c r="N16" s="3">
        <v>2020</v>
      </c>
      <c r="O16" s="3">
        <v>2021</v>
      </c>
      <c r="P16" s="3">
        <v>2022</v>
      </c>
      <c r="Q16" s="3">
        <v>2023</v>
      </c>
      <c r="R16" s="3">
        <v>2024</v>
      </c>
      <c r="S16" s="3">
        <v>2025</v>
      </c>
      <c r="T16" s="3">
        <v>2026</v>
      </c>
      <c r="U16" s="3">
        <v>2027</v>
      </c>
      <c r="V16" s="3">
        <v>2028</v>
      </c>
      <c r="W16" s="3">
        <v>2029</v>
      </c>
      <c r="X16" s="3">
        <v>2030</v>
      </c>
      <c r="Y16" s="3">
        <v>2031</v>
      </c>
      <c r="Z16" s="3">
        <v>2032</v>
      </c>
      <c r="AA16" s="3">
        <v>2033</v>
      </c>
    </row>
    <row r="17" spans="2:27" x14ac:dyDescent="0.25">
      <c r="B17" s="107" t="s">
        <v>45</v>
      </c>
      <c r="C17" s="102"/>
      <c r="D17" s="108"/>
      <c r="E17" s="44">
        <v>1E-4</v>
      </c>
      <c r="F17" s="94">
        <v>5085889000</v>
      </c>
      <c r="G17" s="94">
        <v>5671002000</v>
      </c>
      <c r="H17" s="94">
        <v>6389603000</v>
      </c>
      <c r="I17" s="94">
        <v>6360877000</v>
      </c>
      <c r="J17" s="94">
        <v>6355606000</v>
      </c>
      <c r="K17" s="94">
        <v>6444505000</v>
      </c>
      <c r="L17" s="94">
        <v>6671549000</v>
      </c>
      <c r="M17" s="94">
        <v>6578541000</v>
      </c>
      <c r="N17" s="94">
        <v>6726834000</v>
      </c>
      <c r="O17" s="94">
        <v>7903495000</v>
      </c>
      <c r="P17" s="94">
        <v>8055202000</v>
      </c>
      <c r="Q17" s="94">
        <v>8090089000</v>
      </c>
      <c r="R17" s="45">
        <v>8547595000</v>
      </c>
      <c r="S17" s="45">
        <v>8891635000</v>
      </c>
      <c r="T17" s="45"/>
      <c r="U17" s="45"/>
      <c r="V17" s="45"/>
      <c r="W17" s="45"/>
      <c r="X17" s="45"/>
      <c r="Y17" s="45"/>
      <c r="Z17" s="45"/>
      <c r="AA17" s="45"/>
    </row>
    <row r="18" spans="2:27" x14ac:dyDescent="0.25">
      <c r="B18" s="22"/>
      <c r="C18" s="107" t="s">
        <v>46</v>
      </c>
      <c r="D18" s="108"/>
      <c r="E18" s="44">
        <v>1E-4</v>
      </c>
      <c r="F18" s="45">
        <v>61803237.519999996</v>
      </c>
      <c r="G18" s="45">
        <v>97203268.180000007</v>
      </c>
      <c r="H18" s="45">
        <v>89801859.079999998</v>
      </c>
      <c r="I18" s="45">
        <v>69138461.170000017</v>
      </c>
      <c r="J18" s="45">
        <v>64898065.800000012</v>
      </c>
      <c r="K18" s="45">
        <v>68463029.879999995</v>
      </c>
      <c r="L18" s="45">
        <v>73062065.729999989</v>
      </c>
      <c r="M18" s="45">
        <v>98210825.50999999</v>
      </c>
      <c r="N18" s="75">
        <v>96149213.670000002</v>
      </c>
      <c r="O18" s="99">
        <v>107574015.23000002</v>
      </c>
      <c r="P18" s="100">
        <v>107833536.71999998</v>
      </c>
      <c r="Q18" s="51">
        <v>124248989.2</v>
      </c>
      <c r="R18" s="5">
        <v>121687089.42000002</v>
      </c>
      <c r="S18" s="5">
        <v>115863062.51000001</v>
      </c>
      <c r="T18" s="5"/>
      <c r="U18" s="5"/>
      <c r="V18" s="5"/>
      <c r="W18" s="5"/>
      <c r="X18" s="5"/>
      <c r="Y18" s="5"/>
      <c r="Z18" s="5"/>
      <c r="AA18" s="5"/>
    </row>
    <row r="19" spans="2:27" x14ac:dyDescent="0.25">
      <c r="B19" s="22"/>
      <c r="C19" s="107" t="s">
        <v>47</v>
      </c>
      <c r="D19" s="108"/>
      <c r="E19" s="44">
        <v>1E-4</v>
      </c>
      <c r="F19" s="78">
        <f>F18/F17</f>
        <v>1.215190451856106E-2</v>
      </c>
      <c r="G19" s="78">
        <f t="shared" ref="G19:S19" si="2">G18/G17</f>
        <v>1.71404044964188E-2</v>
      </c>
      <c r="H19" s="78">
        <f t="shared" si="2"/>
        <v>1.4054372248166278E-2</v>
      </c>
      <c r="I19" s="78">
        <f t="shared" si="2"/>
        <v>1.0869328422794533E-2</v>
      </c>
      <c r="J19" s="78">
        <f t="shared" si="2"/>
        <v>1.0211153082805954E-2</v>
      </c>
      <c r="K19" s="78">
        <f t="shared" si="2"/>
        <v>1.0623473778048119E-2</v>
      </c>
      <c r="L19" s="78">
        <f t="shared" si="2"/>
        <v>1.0951289682501019E-2</v>
      </c>
      <c r="M19" s="78">
        <f t="shared" si="2"/>
        <v>1.4928967609991333E-2</v>
      </c>
      <c r="N19" s="78">
        <f t="shared" si="2"/>
        <v>1.4293382841021498E-2</v>
      </c>
      <c r="O19" s="78">
        <f t="shared" si="2"/>
        <v>1.3610942403329163E-2</v>
      </c>
      <c r="P19" s="78">
        <f t="shared" si="2"/>
        <v>1.3386819687451659E-2</v>
      </c>
      <c r="Q19" s="78">
        <f t="shared" si="2"/>
        <v>1.5358173340243846E-2</v>
      </c>
      <c r="R19" s="78">
        <f t="shared" si="2"/>
        <v>1.4236412630687348E-2</v>
      </c>
      <c r="S19" s="78">
        <f t="shared" si="2"/>
        <v>1.3030568900995149E-2</v>
      </c>
      <c r="T19" s="78" t="e">
        <f t="shared" ref="T19:AA19" si="3">T18/T17</f>
        <v>#DIV/0!</v>
      </c>
      <c r="U19" s="78" t="e">
        <f t="shared" si="3"/>
        <v>#DIV/0!</v>
      </c>
      <c r="V19" s="78" t="e">
        <f t="shared" si="3"/>
        <v>#DIV/0!</v>
      </c>
      <c r="W19" s="78" t="e">
        <f t="shared" si="3"/>
        <v>#DIV/0!</v>
      </c>
      <c r="X19" s="78" t="e">
        <f t="shared" si="3"/>
        <v>#DIV/0!</v>
      </c>
      <c r="Y19" s="78" t="e">
        <f t="shared" si="3"/>
        <v>#DIV/0!</v>
      </c>
      <c r="Z19" s="78" t="e">
        <f t="shared" si="3"/>
        <v>#DIV/0!</v>
      </c>
      <c r="AA19" s="78" t="e">
        <f t="shared" si="3"/>
        <v>#DIV/0!</v>
      </c>
    </row>
  </sheetData>
  <mergeCells count="10">
    <mergeCell ref="B2:F2"/>
    <mergeCell ref="B17:D17"/>
    <mergeCell ref="C18:D18"/>
    <mergeCell ref="C19:D19"/>
    <mergeCell ref="B5:C5"/>
    <mergeCell ref="B14:D14"/>
    <mergeCell ref="A9:D9"/>
    <mergeCell ref="C10:D10"/>
    <mergeCell ref="B11:D11"/>
    <mergeCell ref="B3:C3"/>
  </mergeCells>
  <conditionalFormatting sqref="F9:AA11">
    <cfRule type="expression" dxfId="7" priority="3">
      <formula>E9&lt;F9</formula>
    </cfRule>
    <cfRule type="expression" dxfId="6" priority="4">
      <formula>E9&gt;F9</formula>
    </cfRule>
  </conditionalFormatting>
  <conditionalFormatting sqref="F17:AA19">
    <cfRule type="expression" dxfId="5" priority="1">
      <formula>E17&lt;F17</formula>
    </cfRule>
    <cfRule type="expression" dxfId="4" priority="2">
      <formula>E17&gt;F17</formula>
    </cfRule>
  </conditionalFormatting>
  <conditionalFormatting sqref="S10:AA10">
    <cfRule type="expression" dxfId="3" priority="7">
      <formula>R10&lt;S10</formula>
    </cfRule>
    <cfRule type="expression" dxfId="2" priority="8">
      <formula>R10&gt;S10</formula>
    </cfRule>
  </conditionalFormatting>
  <conditionalFormatting sqref="S18:AA18">
    <cfRule type="expression" dxfId="1" priority="5">
      <formula>R18&lt;S18</formula>
    </cfRule>
    <cfRule type="expression" dxfId="0" priority="6">
      <formula>R18&gt;S18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Bidrag</vt:lpstr>
      <vt:lpstr>Uppdrag</vt:lpstr>
      <vt:lpstr>Bidrag+Uppdrag</vt:lpstr>
      <vt:lpstr>Externfinansieringsgrad</vt:lpstr>
      <vt:lpstr>Personalkvoter</vt:lpstr>
      <vt:lpstr>Oförbrukade bidrag</vt:lpstr>
      <vt:lpstr>Formas &amp; VR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Sterner</dc:creator>
  <cp:lastModifiedBy>Frank Sterner</cp:lastModifiedBy>
  <cp:lastPrinted>2019-03-08T15:07:44Z</cp:lastPrinted>
  <dcterms:created xsi:type="dcterms:W3CDTF">2013-06-05T15:38:03Z</dcterms:created>
  <dcterms:modified xsi:type="dcterms:W3CDTF">2026-02-27T09:09:44Z</dcterms:modified>
</cp:coreProperties>
</file>