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susern\Desktop\Flexmallar 2025\"/>
    </mc:Choice>
  </mc:AlternateContent>
  <bookViews>
    <workbookView xWindow="-30" yWindow="105" windowWidth="14520" windowHeight="14550" tabRatio="639" activeTab="1"/>
  </bookViews>
  <sheets>
    <sheet name="Dok.info" sheetId="34" r:id="rId1"/>
    <sheet name="Årsarb.tid" sheetId="33" r:id="rId2"/>
    <sheet name="Normtid" sheetId="15" r:id="rId3"/>
    <sheet name="Jan" sheetId="1" r:id="rId4"/>
    <sheet name="Febr" sheetId="2" r:id="rId5"/>
    <sheet name="Mars" sheetId="3" r:id="rId6"/>
    <sheet name="April" sheetId="4" r:id="rId7"/>
    <sheet name="Maj" sheetId="5" r:id="rId8"/>
    <sheet name="Juni" sheetId="6" r:id="rId9"/>
    <sheet name="Juli" sheetId="7" r:id="rId10"/>
    <sheet name="Aug" sheetId="8" r:id="rId11"/>
    <sheet name="Sept" sheetId="9" r:id="rId12"/>
    <sheet name="Okt" sheetId="10" r:id="rId13"/>
    <sheet name="Nov" sheetId="11" r:id="rId14"/>
    <sheet name="Dec" sheetId="12" r:id="rId15"/>
    <sheet name="Exempel" sheetId="30" r:id="rId16"/>
    <sheet name="Lathund" sheetId="16" r:id="rId17"/>
    <sheet name="Blad1" sheetId="35" r:id="rId18"/>
  </sheets>
  <definedNames>
    <definedName name="_" localSheetId="1">#REF!</definedName>
    <definedName name="_">#REF!</definedName>
    <definedName name="_720_756" localSheetId="1">#REF!</definedName>
    <definedName name="_720_756">#REF!</definedName>
    <definedName name="_98A" localSheetId="1">#REF!</definedName>
    <definedName name="_98A">#REF!</definedName>
    <definedName name="_990_AKH" localSheetId="1">#REF!</definedName>
    <definedName name="_990_AKH">#REF!</definedName>
    <definedName name="_990_AKH1" localSheetId="1">#REF!</definedName>
    <definedName name="_990_AKH1">#REF!</definedName>
    <definedName name="_99a" localSheetId="1">#REF!</definedName>
    <definedName name="_99a">#REF!</definedName>
    <definedName name="_xlnm._FilterDatabase" localSheetId="3" hidden="1">Jan!$AE$6:$AF$7</definedName>
    <definedName name="_xlnm._FilterDatabase" localSheetId="2" hidden="1">Normtid!$B$41:$B$81</definedName>
    <definedName name="_xlnm._FilterDatabase" localSheetId="1" hidden="1">Årsarb.tid!$B$29:$B$71</definedName>
    <definedName name="aDSAS">DATE(CalendarYear,1,1)-WEEKDAY(DATE(CalendarYear,1,1))+1</definedName>
    <definedName name="Arbetsfria_dagar__ej_lör_sön">Årsarb.tid!$K$10</definedName>
    <definedName name="BOK" localSheetId="1">#REF!</definedName>
    <definedName name="BOK">#REF!</definedName>
    <definedName name="BTK" localSheetId="1">#REF!</definedName>
    <definedName name="BTK">#REF!</definedName>
    <definedName name="CalendarYear">Jan!$C$1</definedName>
    <definedName name="campus" localSheetId="1">#REF!</definedName>
    <definedName name="campus">#REF!</definedName>
    <definedName name="Campus1" localSheetId="1">#REF!</definedName>
    <definedName name="Campus1">#REF!</definedName>
    <definedName name="dfsdfsad">DATE(CalendarYear,1,1)-WEEKDAY(DATE(CalendarYear,1,1))+1</definedName>
    <definedName name="DJU" localSheetId="1">#REF!</definedName>
    <definedName name="DJU">#REF!</definedName>
    <definedName name="EAL" localSheetId="1">#REF!</definedName>
    <definedName name="EAL">#REF!</definedName>
    <definedName name="FAK" localSheetId="1">#REF!</definedName>
    <definedName name="FAK">#REF!</definedName>
    <definedName name="GBO" localSheetId="1">#REF!</definedName>
    <definedName name="GBO">#REF!</definedName>
    <definedName name="JanSun1">DATE(CalendarYear,1,1)-WEEKDAY(DATE(CalendarYear,1,1))+1</definedName>
    <definedName name="KKA_JLT" localSheetId="1">#REF!</definedName>
    <definedName name="KKA_JLT">#REF!</definedName>
    <definedName name="KKA_S" localSheetId="1">#REF!</definedName>
    <definedName name="KKA_S">#REF!</definedName>
    <definedName name="KKA_T" localSheetId="1">#REF!</definedName>
    <definedName name="KKA_T">#REF!</definedName>
    <definedName name="KON" localSheetId="1">#REF!</definedName>
    <definedName name="KON">#REF!</definedName>
    <definedName name="KST" localSheetId="1">#REF!</definedName>
    <definedName name="KST">#REF!</definedName>
    <definedName name="LKV" localSheetId="1">#REF!</definedName>
    <definedName name="LKV">#REF!</definedName>
    <definedName name="Lövsta" localSheetId="1">#REF!</definedName>
    <definedName name="Lövsta">#REF!</definedName>
    <definedName name="MVM" localSheetId="1">#REF!</definedName>
    <definedName name="MVM">#REF!</definedName>
    <definedName name="ny" localSheetId="1">#REF!</definedName>
    <definedName name="ny">#REF!</definedName>
    <definedName name="PRK" localSheetId="1">#REF!</definedName>
    <definedName name="PRK">#REF!</definedName>
    <definedName name="PST" localSheetId="1">#REF!</definedName>
    <definedName name="PST">#REF!</definedName>
    <definedName name="PUB" localSheetId="1">#REF!</definedName>
    <definedName name="PUB">#REF!</definedName>
    <definedName name="REP" localSheetId="1">#REF!</definedName>
    <definedName name="REP">#REF!</definedName>
    <definedName name="SAL" localSheetId="1">#REF!</definedName>
    <definedName name="SAL">#REF!</definedName>
    <definedName name="SDS" localSheetId="1">#REF!</definedName>
    <definedName name="SDS">#REF!</definedName>
    <definedName name="SSK" localSheetId="1">#REF!</definedName>
    <definedName name="SSK">#REF!</definedName>
    <definedName name="STB" localSheetId="1">#REF!</definedName>
    <definedName name="STB">#REF!</definedName>
    <definedName name="SUA" localSheetId="1">#REF!</definedName>
    <definedName name="SUA">#REF!</definedName>
    <definedName name="SUM" localSheetId="1">#REF!</definedName>
    <definedName name="SUM">#REF!</definedName>
    <definedName name="TBY" localSheetId="1">#REF!</definedName>
    <definedName name="TBY">#REF!</definedName>
    <definedName name="TRP" localSheetId="1">#REF!</definedName>
    <definedName name="TRP">#REF!</definedName>
    <definedName name="TRP_" localSheetId="1">#REF!</definedName>
    <definedName name="TRP_">#REF!</definedName>
    <definedName name="TRP__" localSheetId="1">#REF!</definedName>
    <definedName name="TRP__">#REF!</definedName>
    <definedName name="TVT" localSheetId="1">#REF!</definedName>
    <definedName name="TVT">#REF!</definedName>
    <definedName name="UAL" localSheetId="1">#REF!</definedName>
    <definedName name="UAL">#REF!</definedName>
    <definedName name="USB" localSheetId="1">#REF!</definedName>
    <definedName name="USB">#REF!</definedName>
    <definedName name="USK" localSheetId="1">#REF!</definedName>
    <definedName name="USK">#REF!</definedName>
    <definedName name="_xlnm.Print_Area" localSheetId="4">Febr!$A$1:$AQ$48</definedName>
    <definedName name="_xlnm.Print_Area" localSheetId="3">Jan!$A$1:$AQ$57</definedName>
    <definedName name="_xlnm.Print_Area" localSheetId="2">Normtid!$A$1:$L$38</definedName>
    <definedName name="_xlnm.Print_Area" localSheetId="1">Årsarb.tid!$A$3:$L$32</definedName>
    <definedName name="UUA" localSheetId="1">#REF!</definedName>
    <definedName name="UUA">#REF!</definedName>
    <definedName name="UUM" localSheetId="1">#REF!</definedName>
    <definedName name="UUM">#REF!</definedName>
    <definedName name="VKS" localSheetId="1">#REF!</definedName>
    <definedName name="VKS">#REF!</definedName>
    <definedName name="XAL" localSheetId="1">#REF!</definedName>
    <definedName name="XAL">#REF!</definedName>
    <definedName name="XSK" localSheetId="1">#REF!</definedName>
    <definedName name="XSK">#REF!</definedName>
    <definedName name="XUA_X01_XSB" localSheetId="1">#REF!</definedName>
    <definedName name="XUA_X01_XSB">#REF!</definedName>
    <definedName name="XUM" localSheetId="1">#REF!</definedName>
    <definedName name="XUM">#REF!</definedName>
    <definedName name="XUM1" localSheetId="1">#REF!</definedName>
    <definedName name="XUM1">#REF!</definedName>
    <definedName name="XVM" localSheetId="1">#REF!</definedName>
    <definedName name="XVM">#REF!</definedName>
  </definedNames>
  <calcPr calcId="162913"/>
</workbook>
</file>

<file path=xl/calcChain.xml><?xml version="1.0" encoding="utf-8"?>
<calcChain xmlns="http://schemas.openxmlformats.org/spreadsheetml/2006/main">
  <c r="H39" i="2" l="1"/>
  <c r="J36" i="2"/>
  <c r="J8" i="10"/>
  <c r="J9" i="10"/>
  <c r="E8" i="33" l="1"/>
  <c r="I38" i="2"/>
  <c r="AQ37" i="2" l="1"/>
  <c r="AP37" i="2"/>
  <c r="AO37" i="2"/>
  <c r="AN37" i="2"/>
  <c r="AM37" i="2"/>
  <c r="AL37" i="2"/>
  <c r="AK37" i="2"/>
  <c r="AJ37" i="2"/>
  <c r="AI37" i="2"/>
  <c r="AH37" i="2"/>
  <c r="AA37" i="2"/>
  <c r="R37" i="2"/>
  <c r="Q37" i="2"/>
  <c r="I15" i="12" l="1"/>
  <c r="I16" i="12"/>
  <c r="I17" i="12"/>
  <c r="I18" i="12"/>
  <c r="I19" i="12"/>
  <c r="I22" i="12"/>
  <c r="I23" i="12"/>
  <c r="I24" i="12"/>
  <c r="I25" i="12"/>
  <c r="I26" i="12"/>
  <c r="I29" i="12"/>
  <c r="I30" i="12"/>
  <c r="I36" i="12"/>
  <c r="I8" i="12"/>
  <c r="I17" i="11"/>
  <c r="I18" i="11"/>
  <c r="I19" i="11"/>
  <c r="I20" i="11"/>
  <c r="I21" i="11"/>
  <c r="I24" i="11"/>
  <c r="I25" i="11"/>
  <c r="I26" i="11"/>
  <c r="I27" i="11"/>
  <c r="I28" i="11"/>
  <c r="I31" i="11"/>
  <c r="I32" i="11"/>
  <c r="I10" i="11"/>
  <c r="I38" i="10"/>
  <c r="I20" i="10"/>
  <c r="I13" i="10"/>
  <c r="I14" i="10"/>
  <c r="I15" i="10"/>
  <c r="I16" i="10"/>
  <c r="I17" i="10"/>
  <c r="I21" i="10"/>
  <c r="I22" i="10"/>
  <c r="I23" i="10"/>
  <c r="I24" i="10"/>
  <c r="I27" i="10"/>
  <c r="I28" i="10"/>
  <c r="I29" i="10"/>
  <c r="I30" i="10"/>
  <c r="I31" i="10"/>
  <c r="I34" i="10"/>
  <c r="I15" i="9"/>
  <c r="I16" i="9"/>
  <c r="I17" i="9"/>
  <c r="I18" i="9"/>
  <c r="I19" i="9"/>
  <c r="I22" i="9"/>
  <c r="I23" i="9"/>
  <c r="I24" i="9"/>
  <c r="I25" i="9"/>
  <c r="I26" i="9"/>
  <c r="I29" i="9"/>
  <c r="I30" i="9"/>
  <c r="I31" i="9"/>
  <c r="I32" i="9"/>
  <c r="I33" i="9"/>
  <c r="I36" i="9"/>
  <c r="I8" i="9"/>
  <c r="I11" i="8"/>
  <c r="I12" i="8"/>
  <c r="I13" i="8"/>
  <c r="I14" i="8"/>
  <c r="I15" i="8"/>
  <c r="I18" i="8"/>
  <c r="I19" i="8"/>
  <c r="I20" i="8"/>
  <c r="I21" i="8"/>
  <c r="I22" i="8"/>
  <c r="I25" i="8"/>
  <c r="I26" i="8"/>
  <c r="I27" i="8"/>
  <c r="I28" i="8"/>
  <c r="I29" i="8"/>
  <c r="I32" i="8"/>
  <c r="I33" i="8"/>
  <c r="I34" i="8"/>
  <c r="I35" i="8"/>
  <c r="I36" i="8"/>
  <c r="I14" i="7"/>
  <c r="I15" i="7"/>
  <c r="I16" i="7"/>
  <c r="I17" i="7"/>
  <c r="I18" i="7"/>
  <c r="I21" i="7"/>
  <c r="I22" i="7"/>
  <c r="I23" i="7"/>
  <c r="I24" i="7"/>
  <c r="I25" i="7"/>
  <c r="I28" i="7"/>
  <c r="I29" i="7"/>
  <c r="I30" i="7"/>
  <c r="I31" i="7"/>
  <c r="I32" i="7"/>
  <c r="I35" i="7"/>
  <c r="I16" i="6"/>
  <c r="I17" i="6"/>
  <c r="I18" i="6"/>
  <c r="I19" i="6"/>
  <c r="I20" i="6"/>
  <c r="I23" i="6"/>
  <c r="I24" i="6"/>
  <c r="I25" i="6"/>
  <c r="I26" i="6"/>
  <c r="I30" i="6"/>
  <c r="I31" i="6"/>
  <c r="I32" i="6"/>
  <c r="I33" i="6"/>
  <c r="I34" i="6"/>
  <c r="I37" i="6"/>
  <c r="I9" i="6"/>
  <c r="I12" i="5" l="1"/>
  <c r="I13" i="5"/>
  <c r="I14" i="5"/>
  <c r="I15" i="5"/>
  <c r="I16" i="5"/>
  <c r="I19" i="5"/>
  <c r="I20" i="5"/>
  <c r="I21" i="5"/>
  <c r="I22" i="5"/>
  <c r="I23" i="5"/>
  <c r="I26" i="5"/>
  <c r="I27" i="5"/>
  <c r="I28" i="5"/>
  <c r="I29" i="5"/>
  <c r="I30" i="5"/>
  <c r="I33" i="5"/>
  <c r="I24" i="4"/>
  <c r="I14" i="4"/>
  <c r="I15" i="4"/>
  <c r="I16" i="4"/>
  <c r="I17" i="4"/>
  <c r="I18" i="4"/>
  <c r="I21" i="4"/>
  <c r="I22" i="4"/>
  <c r="I23" i="4"/>
  <c r="I29" i="4"/>
  <c r="I30" i="4"/>
  <c r="I31" i="4"/>
  <c r="I32" i="4"/>
  <c r="I35" i="4"/>
  <c r="I8" i="4"/>
  <c r="I9" i="4"/>
  <c r="I38" i="3"/>
  <c r="I10" i="3"/>
  <c r="I11" i="3"/>
  <c r="I12" i="3"/>
  <c r="I13" i="3"/>
  <c r="I14" i="3"/>
  <c r="I17" i="3"/>
  <c r="I18" i="3"/>
  <c r="I19" i="3"/>
  <c r="I20" i="3"/>
  <c r="I21" i="3"/>
  <c r="I24" i="3"/>
  <c r="I25" i="3"/>
  <c r="I26" i="3"/>
  <c r="I27" i="3"/>
  <c r="I28" i="3"/>
  <c r="I31" i="3"/>
  <c r="I32" i="3"/>
  <c r="I33" i="3"/>
  <c r="I34" i="3"/>
  <c r="I35" i="3"/>
  <c r="I10" i="2"/>
  <c r="I11" i="2"/>
  <c r="I12" i="2"/>
  <c r="I13" i="2"/>
  <c r="I14" i="2"/>
  <c r="I17" i="2"/>
  <c r="I18" i="2"/>
  <c r="I19" i="2"/>
  <c r="I20" i="2"/>
  <c r="I21" i="2"/>
  <c r="I24" i="2"/>
  <c r="I25" i="2"/>
  <c r="I26" i="2"/>
  <c r="I27" i="2"/>
  <c r="I28" i="2"/>
  <c r="I31" i="2"/>
  <c r="I32" i="2"/>
  <c r="I14" i="1"/>
  <c r="I15" i="1"/>
  <c r="I16" i="1"/>
  <c r="I17" i="1"/>
  <c r="I20" i="1"/>
  <c r="I21" i="1"/>
  <c r="I22" i="1"/>
  <c r="I23" i="1"/>
  <c r="I24" i="1"/>
  <c r="I27" i="1"/>
  <c r="I28" i="1"/>
  <c r="I29" i="1"/>
  <c r="I30" i="1"/>
  <c r="I31" i="1"/>
  <c r="I34" i="1"/>
  <c r="I35" i="1"/>
  <c r="I41" i="10" l="1"/>
  <c r="I10" i="4" l="1"/>
  <c r="I37" i="12" l="1"/>
  <c r="I9" i="12"/>
  <c r="I10" i="12"/>
  <c r="I11" i="12"/>
  <c r="I11" i="11"/>
  <c r="I12" i="11"/>
  <c r="I13" i="11"/>
  <c r="I14" i="11"/>
  <c r="I33" i="11"/>
  <c r="I35" i="10"/>
  <c r="I36" i="10"/>
  <c r="I8" i="10"/>
  <c r="I37" i="9"/>
  <c r="I9" i="9"/>
  <c r="I10" i="9"/>
  <c r="I36" i="7" l="1"/>
  <c r="I37" i="7"/>
  <c r="I8" i="7"/>
  <c r="I9" i="7"/>
  <c r="I10" i="6"/>
  <c r="I11" i="6"/>
  <c r="I12" i="6"/>
  <c r="I34" i="5"/>
  <c r="I35" i="5"/>
  <c r="I37" i="4"/>
  <c r="I36" i="4"/>
  <c r="I33" i="2"/>
  <c r="I34" i="2"/>
  <c r="I36" i="1"/>
  <c r="I9" i="1"/>
  <c r="I10" i="1" l="1"/>
  <c r="I37" i="10" l="1"/>
  <c r="I9" i="10"/>
  <c r="I10" i="10"/>
  <c r="I34" i="11"/>
  <c r="I11" i="9"/>
  <c r="I12" i="9"/>
  <c r="I38" i="7"/>
  <c r="I10" i="7"/>
  <c r="I11" i="7"/>
  <c r="I11" i="4"/>
  <c r="I35" i="2"/>
  <c r="I37" i="1"/>
  <c r="I38" i="1"/>
  <c r="I12" i="12" l="1"/>
  <c r="I35" i="11"/>
  <c r="I8" i="8"/>
  <c r="I37" i="5"/>
  <c r="I9" i="5"/>
  <c r="H10" i="10" l="1"/>
  <c r="J10" i="10" s="1"/>
  <c r="L10" i="10"/>
  <c r="H11" i="10"/>
  <c r="J11" i="10"/>
  <c r="L11" i="10"/>
  <c r="I40" i="11"/>
  <c r="E17" i="33" s="1"/>
  <c r="I40" i="6"/>
  <c r="E12" i="33" s="1"/>
  <c r="L20" i="5"/>
  <c r="L9" i="5"/>
  <c r="D37" i="15"/>
  <c r="I41" i="3"/>
  <c r="E9" i="33" s="1"/>
  <c r="D7" i="33"/>
  <c r="C19" i="33"/>
  <c r="H12" i="10"/>
  <c r="J12" i="10" s="1"/>
  <c r="H13" i="10"/>
  <c r="J13" i="10"/>
  <c r="H14" i="10"/>
  <c r="J14" i="10" s="1"/>
  <c r="H15" i="10"/>
  <c r="J15" i="10"/>
  <c r="H16" i="10"/>
  <c r="J16" i="10" s="1"/>
  <c r="H17" i="10"/>
  <c r="J17" i="10"/>
  <c r="H18" i="10"/>
  <c r="J18" i="10" s="1"/>
  <c r="H19" i="10"/>
  <c r="J19" i="10"/>
  <c r="H20" i="10"/>
  <c r="J20" i="10" s="1"/>
  <c r="H21" i="10"/>
  <c r="J21" i="10"/>
  <c r="H22" i="10"/>
  <c r="J22" i="10" s="1"/>
  <c r="H23" i="10"/>
  <c r="J23" i="10"/>
  <c r="H24" i="10"/>
  <c r="J24" i="10" s="1"/>
  <c r="H25" i="10"/>
  <c r="J25" i="10"/>
  <c r="H26" i="10"/>
  <c r="J26" i="10" s="1"/>
  <c r="H27" i="10"/>
  <c r="J27" i="10"/>
  <c r="H28" i="10"/>
  <c r="J28" i="10" s="1"/>
  <c r="H29" i="10"/>
  <c r="J29" i="10"/>
  <c r="H30" i="10"/>
  <c r="J30" i="10" s="1"/>
  <c r="H31" i="10"/>
  <c r="J31" i="10"/>
  <c r="H32" i="10"/>
  <c r="J32" i="10" s="1"/>
  <c r="H33" i="10"/>
  <c r="J33" i="10"/>
  <c r="H34" i="10"/>
  <c r="J34" i="10" s="1"/>
  <c r="H35" i="10"/>
  <c r="J35" i="10"/>
  <c r="H36" i="10"/>
  <c r="J36" i="10" s="1"/>
  <c r="H37" i="10"/>
  <c r="J37" i="10"/>
  <c r="H38" i="10"/>
  <c r="J38" i="10" s="1"/>
  <c r="I40" i="9"/>
  <c r="E15" i="33" s="1"/>
  <c r="H20" i="1"/>
  <c r="J20" i="1"/>
  <c r="I40" i="4"/>
  <c r="E10" i="33" s="1"/>
  <c r="H16" i="9"/>
  <c r="N42" i="8"/>
  <c r="H33" i="11"/>
  <c r="J33" i="11"/>
  <c r="I41" i="7"/>
  <c r="E13" i="33" s="1"/>
  <c r="K14" i="33"/>
  <c r="H8" i="1"/>
  <c r="M8" i="1" s="1"/>
  <c r="J8" i="1"/>
  <c r="AB8" i="1"/>
  <c r="H9" i="1"/>
  <c r="J9" i="1" s="1"/>
  <c r="L9" i="1"/>
  <c r="AB9" i="1" s="1"/>
  <c r="H10" i="1"/>
  <c r="J10" i="1"/>
  <c r="L10" i="1"/>
  <c r="AB10" i="1" s="1"/>
  <c r="H11" i="1"/>
  <c r="AB11" i="1"/>
  <c r="H12" i="1"/>
  <c r="L12" i="1"/>
  <c r="AB12" i="1"/>
  <c r="H13" i="1"/>
  <c r="L13" i="1"/>
  <c r="AB13" i="1"/>
  <c r="H14" i="1"/>
  <c r="M14" i="1" s="1"/>
  <c r="L14" i="1"/>
  <c r="AB14" i="1"/>
  <c r="H15" i="1"/>
  <c r="J15" i="1"/>
  <c r="L15" i="1"/>
  <c r="AB15" i="1"/>
  <c r="H16" i="1"/>
  <c r="J16" i="1"/>
  <c r="L16" i="1"/>
  <c r="AB16" i="1"/>
  <c r="H17" i="1"/>
  <c r="J17" i="1"/>
  <c r="L17" i="1"/>
  <c r="AB17" i="1"/>
  <c r="H18" i="1"/>
  <c r="J18" i="1"/>
  <c r="L18" i="1"/>
  <c r="AB18" i="1" s="1"/>
  <c r="H19" i="1"/>
  <c r="J19" i="1"/>
  <c r="L19" i="1"/>
  <c r="AB19" i="1" s="1"/>
  <c r="L20" i="1"/>
  <c r="AB20" i="1"/>
  <c r="M20" i="1"/>
  <c r="H21" i="1"/>
  <c r="L21" i="1"/>
  <c r="AB21" i="1"/>
  <c r="H22" i="1"/>
  <c r="L22" i="1"/>
  <c r="AB22" i="1"/>
  <c r="H23" i="1"/>
  <c r="L23" i="1"/>
  <c r="AB23" i="1"/>
  <c r="H24" i="1"/>
  <c r="L24" i="1"/>
  <c r="AB24" i="1"/>
  <c r="H25" i="1"/>
  <c r="L25" i="1"/>
  <c r="AB25" i="1"/>
  <c r="H26" i="1"/>
  <c r="L26" i="1"/>
  <c r="AB26" i="1"/>
  <c r="H27" i="1"/>
  <c r="J27" i="1" s="1"/>
  <c r="L27" i="1"/>
  <c r="AB27" i="1"/>
  <c r="H28" i="1"/>
  <c r="L28" i="1"/>
  <c r="AB28" i="1" s="1"/>
  <c r="H29" i="1"/>
  <c r="L29" i="1"/>
  <c r="AB29" i="1" s="1"/>
  <c r="H30" i="1"/>
  <c r="J30" i="1"/>
  <c r="L30" i="1"/>
  <c r="AB30" i="1" s="1"/>
  <c r="H31" i="1"/>
  <c r="J31" i="1"/>
  <c r="L31" i="1"/>
  <c r="AB31" i="1" s="1"/>
  <c r="H32" i="1"/>
  <c r="J32" i="1"/>
  <c r="L32" i="1"/>
  <c r="AB32" i="1" s="1"/>
  <c r="H33" i="1"/>
  <c r="J33" i="1" s="1"/>
  <c r="L33" i="1"/>
  <c r="AB33" i="1" s="1"/>
  <c r="H34" i="1"/>
  <c r="J34" i="1"/>
  <c r="L34" i="1"/>
  <c r="AB34" i="1" s="1"/>
  <c r="H35" i="1"/>
  <c r="J35" i="1"/>
  <c r="L35" i="1"/>
  <c r="AB35" i="1" s="1"/>
  <c r="H36" i="1"/>
  <c r="J36" i="1"/>
  <c r="L36" i="1"/>
  <c r="AB36" i="1" s="1"/>
  <c r="M36" i="1"/>
  <c r="H37" i="1"/>
  <c r="M37" i="1" s="1"/>
  <c r="L37" i="1"/>
  <c r="AB37" i="1"/>
  <c r="H38" i="1"/>
  <c r="M38" i="1" s="1"/>
  <c r="J38" i="1"/>
  <c r="L38" i="1"/>
  <c r="AB38" i="1"/>
  <c r="M30" i="1"/>
  <c r="M18" i="1"/>
  <c r="M31" i="1"/>
  <c r="M19" i="1"/>
  <c r="M16" i="1"/>
  <c r="M34" i="1"/>
  <c r="M32" i="1"/>
  <c r="M21" i="1"/>
  <c r="J21" i="1"/>
  <c r="M11" i="1"/>
  <c r="J11" i="1"/>
  <c r="M29" i="1"/>
  <c r="J29" i="1"/>
  <c r="M22" i="1"/>
  <c r="J22" i="1"/>
  <c r="M10" i="1"/>
  <c r="M17" i="1"/>
  <c r="M15" i="1"/>
  <c r="M35" i="1"/>
  <c r="D34" i="15"/>
  <c r="D35" i="15"/>
  <c r="D36" i="15"/>
  <c r="D38" i="15"/>
  <c r="D39" i="15"/>
  <c r="J56" i="1"/>
  <c r="H33" i="2"/>
  <c r="H11" i="3"/>
  <c r="J11" i="3" s="1"/>
  <c r="H8" i="4"/>
  <c r="H9" i="7"/>
  <c r="J9" i="7" s="1"/>
  <c r="H10" i="7"/>
  <c r="H11" i="7"/>
  <c r="J11" i="7" s="1"/>
  <c r="H12" i="7"/>
  <c r="H13" i="7"/>
  <c r="J13" i="7" s="1"/>
  <c r="H14" i="7"/>
  <c r="J14" i="7" s="1"/>
  <c r="H15" i="7"/>
  <c r="J15" i="7" s="1"/>
  <c r="H16" i="7"/>
  <c r="M16" i="7" s="1"/>
  <c r="H17" i="7"/>
  <c r="J17" i="7" s="1"/>
  <c r="H18" i="7"/>
  <c r="M18" i="7" s="1"/>
  <c r="J18" i="7"/>
  <c r="H19" i="7"/>
  <c r="H20" i="7"/>
  <c r="M20" i="7" s="1"/>
  <c r="H21" i="7"/>
  <c r="H22" i="7"/>
  <c r="J22" i="7" s="1"/>
  <c r="H23" i="7"/>
  <c r="H24" i="7"/>
  <c r="H25" i="7"/>
  <c r="J25" i="7" s="1"/>
  <c r="H26" i="7"/>
  <c r="J26" i="7" s="1"/>
  <c r="H27" i="7"/>
  <c r="M27" i="7" s="1"/>
  <c r="H28" i="7"/>
  <c r="H29" i="7"/>
  <c r="M29" i="7" s="1"/>
  <c r="H30" i="7"/>
  <c r="H31" i="7"/>
  <c r="J31" i="7" s="1"/>
  <c r="H32" i="7"/>
  <c r="H33" i="7"/>
  <c r="J33" i="7" s="1"/>
  <c r="H34" i="7"/>
  <c r="H35" i="7"/>
  <c r="J35" i="7" s="1"/>
  <c r="H36" i="7"/>
  <c r="H37" i="7"/>
  <c r="J37" i="7"/>
  <c r="H38" i="7"/>
  <c r="J38" i="7" s="1"/>
  <c r="H8" i="7"/>
  <c r="J8" i="7" s="1"/>
  <c r="J16" i="7"/>
  <c r="J24" i="7"/>
  <c r="J28" i="7"/>
  <c r="H9" i="6"/>
  <c r="J9" i="6" s="1"/>
  <c r="H10" i="6"/>
  <c r="J10" i="6"/>
  <c r="H11" i="6"/>
  <c r="J11" i="6" s="1"/>
  <c r="H12" i="6"/>
  <c r="J12" i="6"/>
  <c r="H13" i="6"/>
  <c r="J13" i="6" s="1"/>
  <c r="H14" i="6"/>
  <c r="J14" i="6" s="1"/>
  <c r="H15" i="6"/>
  <c r="J15" i="6" s="1"/>
  <c r="H16" i="6"/>
  <c r="J16" i="6"/>
  <c r="H17" i="6"/>
  <c r="J17" i="6" s="1"/>
  <c r="H18" i="6"/>
  <c r="J18" i="6"/>
  <c r="H19" i="6"/>
  <c r="J19" i="6" s="1"/>
  <c r="H20" i="6"/>
  <c r="J20" i="6"/>
  <c r="H21" i="6"/>
  <c r="J21" i="6" s="1"/>
  <c r="H22" i="6"/>
  <c r="J22" i="6"/>
  <c r="H23" i="6"/>
  <c r="J23" i="6" s="1"/>
  <c r="H24" i="6"/>
  <c r="J24" i="6"/>
  <c r="H25" i="6"/>
  <c r="J25" i="6" s="1"/>
  <c r="H26" i="6"/>
  <c r="J26" i="6"/>
  <c r="H27" i="6"/>
  <c r="J27" i="6" s="1"/>
  <c r="H28" i="6"/>
  <c r="J28" i="6"/>
  <c r="H29" i="6"/>
  <c r="J29" i="6" s="1"/>
  <c r="H30" i="6"/>
  <c r="J30" i="6"/>
  <c r="H31" i="6"/>
  <c r="J31" i="6" s="1"/>
  <c r="H32" i="6"/>
  <c r="J32" i="6"/>
  <c r="H33" i="6"/>
  <c r="J33" i="6" s="1"/>
  <c r="H34" i="6"/>
  <c r="J34" i="6"/>
  <c r="H35" i="6"/>
  <c r="J35" i="6" s="1"/>
  <c r="H36" i="6"/>
  <c r="J36" i="6"/>
  <c r="H37" i="6"/>
  <c r="J37" i="6" s="1"/>
  <c r="H8" i="6"/>
  <c r="J8" i="6"/>
  <c r="H9" i="4"/>
  <c r="J9" i="4" s="1"/>
  <c r="H10" i="4"/>
  <c r="J10" i="4"/>
  <c r="H11" i="4"/>
  <c r="J11" i="4" s="1"/>
  <c r="H12" i="4"/>
  <c r="J12" i="4"/>
  <c r="H13" i="4"/>
  <c r="J13" i="4" s="1"/>
  <c r="H14" i="4"/>
  <c r="J14" i="4"/>
  <c r="H15" i="4"/>
  <c r="J15" i="4" s="1"/>
  <c r="H16" i="4"/>
  <c r="J16" i="4"/>
  <c r="H17" i="4"/>
  <c r="J17" i="4" s="1"/>
  <c r="H18" i="4"/>
  <c r="J18" i="4"/>
  <c r="H19" i="4"/>
  <c r="J19" i="4" s="1"/>
  <c r="H20" i="4"/>
  <c r="J20" i="4"/>
  <c r="H21" i="4"/>
  <c r="J21" i="4" s="1"/>
  <c r="H22" i="4"/>
  <c r="J22" i="4"/>
  <c r="H23" i="4"/>
  <c r="J23" i="4" s="1"/>
  <c r="H24" i="4"/>
  <c r="J24" i="4"/>
  <c r="H25" i="4"/>
  <c r="J25" i="4" s="1"/>
  <c r="H26" i="4"/>
  <c r="J26" i="4" s="1"/>
  <c r="H27" i="4"/>
  <c r="J27" i="4" s="1"/>
  <c r="H28" i="4"/>
  <c r="J28" i="4"/>
  <c r="H29" i="4"/>
  <c r="J29" i="4" s="1"/>
  <c r="H30" i="4"/>
  <c r="J30" i="4"/>
  <c r="H31" i="4"/>
  <c r="J31" i="4" s="1"/>
  <c r="H32" i="4"/>
  <c r="J32" i="4"/>
  <c r="H33" i="4"/>
  <c r="J33" i="4" s="1"/>
  <c r="H34" i="4"/>
  <c r="J34" i="4"/>
  <c r="H35" i="4"/>
  <c r="J35" i="4" s="1"/>
  <c r="H36" i="4"/>
  <c r="J36" i="4"/>
  <c r="H37" i="4"/>
  <c r="J37" i="4" s="1"/>
  <c r="H8" i="3"/>
  <c r="J8" i="3" s="1"/>
  <c r="H9" i="3"/>
  <c r="J9" i="3" s="1"/>
  <c r="H10" i="3"/>
  <c r="J10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M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/>
  <c r="H9" i="9"/>
  <c r="H10" i="9"/>
  <c r="H11" i="9"/>
  <c r="H12" i="9"/>
  <c r="H13" i="9"/>
  <c r="H14" i="9"/>
  <c r="H15" i="9"/>
  <c r="J15" i="9"/>
  <c r="J16" i="9"/>
  <c r="H17" i="9"/>
  <c r="H18" i="9"/>
  <c r="H19" i="9"/>
  <c r="H20" i="9"/>
  <c r="H21" i="9"/>
  <c r="H22" i="9"/>
  <c r="J22" i="9" s="1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M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J30" i="2" s="1"/>
  <c r="H31" i="2"/>
  <c r="J31" i="2" s="1"/>
  <c r="H32" i="2"/>
  <c r="J32" i="2" s="1"/>
  <c r="J33" i="2"/>
  <c r="H34" i="2"/>
  <c r="J34" i="2" s="1"/>
  <c r="H35" i="2"/>
  <c r="J35" i="2" s="1"/>
  <c r="H8" i="2"/>
  <c r="M8" i="6"/>
  <c r="M9" i="6"/>
  <c r="M10" i="6"/>
  <c r="M11" i="6"/>
  <c r="M12" i="6"/>
  <c r="M13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9" i="7"/>
  <c r="M11" i="7"/>
  <c r="M13" i="7"/>
  <c r="M14" i="7"/>
  <c r="M15" i="7"/>
  <c r="M22" i="7"/>
  <c r="M24" i="7"/>
  <c r="M25" i="7"/>
  <c r="M26" i="7"/>
  <c r="M28" i="7"/>
  <c r="M31" i="7"/>
  <c r="M33" i="7"/>
  <c r="M35" i="7"/>
  <c r="M37" i="7"/>
  <c r="M38" i="7"/>
  <c r="H9" i="10"/>
  <c r="M14" i="10"/>
  <c r="M15" i="10"/>
  <c r="M16" i="10"/>
  <c r="M18" i="10"/>
  <c r="M19" i="10"/>
  <c r="M20" i="10"/>
  <c r="M22" i="10"/>
  <c r="M24" i="10"/>
  <c r="M26" i="10"/>
  <c r="M27" i="10"/>
  <c r="M28" i="10"/>
  <c r="M30" i="10"/>
  <c r="M31" i="10"/>
  <c r="M32" i="10"/>
  <c r="M34" i="10"/>
  <c r="M35" i="10"/>
  <c r="M36" i="10"/>
  <c r="M38" i="10"/>
  <c r="H9" i="12"/>
  <c r="M9" i="12"/>
  <c r="H10" i="12"/>
  <c r="M10" i="12" s="1"/>
  <c r="H11" i="12"/>
  <c r="J11" i="12"/>
  <c r="H12" i="12"/>
  <c r="M12" i="12" s="1"/>
  <c r="H13" i="12"/>
  <c r="M13" i="12"/>
  <c r="H14" i="12"/>
  <c r="M14" i="12" s="1"/>
  <c r="H15" i="12"/>
  <c r="J15" i="12"/>
  <c r="H16" i="12"/>
  <c r="M16" i="12" s="1"/>
  <c r="H17" i="12"/>
  <c r="M17" i="12"/>
  <c r="H18" i="12"/>
  <c r="H19" i="12"/>
  <c r="J19" i="12"/>
  <c r="H20" i="12"/>
  <c r="H21" i="12"/>
  <c r="M21" i="12"/>
  <c r="H22" i="12"/>
  <c r="H23" i="12"/>
  <c r="J23" i="12"/>
  <c r="H24" i="12"/>
  <c r="H25" i="12"/>
  <c r="M25" i="12"/>
  <c r="H26" i="12"/>
  <c r="M26" i="12" s="1"/>
  <c r="H27" i="12"/>
  <c r="J27" i="12"/>
  <c r="H28" i="12"/>
  <c r="H29" i="12"/>
  <c r="M29" i="12"/>
  <c r="H30" i="12"/>
  <c r="M30" i="12" s="1"/>
  <c r="H31" i="12"/>
  <c r="J31" i="12"/>
  <c r="H32" i="12"/>
  <c r="H33" i="12"/>
  <c r="M33" i="12"/>
  <c r="H34" i="12"/>
  <c r="J34" i="12" s="1"/>
  <c r="H35" i="12"/>
  <c r="J35" i="12"/>
  <c r="H36" i="12"/>
  <c r="H37" i="12"/>
  <c r="M37" i="12"/>
  <c r="H38" i="12"/>
  <c r="M38" i="12" s="1"/>
  <c r="H9" i="11"/>
  <c r="J9" i="11"/>
  <c r="H10" i="11"/>
  <c r="M10" i="11" s="1"/>
  <c r="H11" i="11"/>
  <c r="J11" i="11"/>
  <c r="H12" i="11"/>
  <c r="M12" i="11" s="1"/>
  <c r="H13" i="11"/>
  <c r="M13" i="11"/>
  <c r="H14" i="11"/>
  <c r="H15" i="11"/>
  <c r="J15" i="11"/>
  <c r="H16" i="11"/>
  <c r="H17" i="11"/>
  <c r="M17" i="11"/>
  <c r="H18" i="11"/>
  <c r="J18" i="11" s="1"/>
  <c r="H19" i="11"/>
  <c r="J19" i="11"/>
  <c r="H20" i="11"/>
  <c r="H21" i="11"/>
  <c r="M21" i="11"/>
  <c r="H22" i="11"/>
  <c r="H23" i="11"/>
  <c r="J23" i="11"/>
  <c r="H24" i="11"/>
  <c r="M24" i="11" s="1"/>
  <c r="H25" i="11"/>
  <c r="J25" i="11"/>
  <c r="H26" i="11"/>
  <c r="M26" i="11" s="1"/>
  <c r="H27" i="11"/>
  <c r="J27" i="11"/>
  <c r="H28" i="11"/>
  <c r="M28" i="11" s="1"/>
  <c r="H29" i="11"/>
  <c r="M29" i="11"/>
  <c r="H30" i="11"/>
  <c r="H31" i="11"/>
  <c r="J31" i="11"/>
  <c r="H32" i="11"/>
  <c r="M33" i="11"/>
  <c r="H34" i="11"/>
  <c r="J34" i="11" s="1"/>
  <c r="H35" i="11"/>
  <c r="J35" i="11" s="1"/>
  <c r="H36" i="11"/>
  <c r="J36" i="11" s="1"/>
  <c r="H37" i="11"/>
  <c r="M37" i="11"/>
  <c r="J10" i="11"/>
  <c r="J26" i="11"/>
  <c r="J21" i="11"/>
  <c r="J37" i="11"/>
  <c r="J12" i="11"/>
  <c r="M23" i="10"/>
  <c r="M11" i="10"/>
  <c r="M12" i="10"/>
  <c r="J28" i="11"/>
  <c r="M10" i="10"/>
  <c r="J25" i="12"/>
  <c r="J9" i="12"/>
  <c r="M34" i="11"/>
  <c r="J29" i="12"/>
  <c r="J13" i="12"/>
  <c r="M18" i="11"/>
  <c r="J37" i="12"/>
  <c r="J21" i="12"/>
  <c r="J29" i="11"/>
  <c r="J13" i="11"/>
  <c r="M36" i="11"/>
  <c r="J33" i="12"/>
  <c r="J17" i="12"/>
  <c r="J24" i="11"/>
  <c r="J16" i="12"/>
  <c r="J38" i="12"/>
  <c r="J30" i="12"/>
  <c r="J26" i="12"/>
  <c r="J10" i="12"/>
  <c r="J17" i="11"/>
  <c r="M25" i="11"/>
  <c r="M9" i="11"/>
  <c r="M35" i="12"/>
  <c r="M31" i="12"/>
  <c r="M27" i="12"/>
  <c r="M23" i="12"/>
  <c r="M19" i="12"/>
  <c r="M15" i="12"/>
  <c r="M11" i="12"/>
  <c r="M37" i="10"/>
  <c r="M33" i="10"/>
  <c r="M29" i="10"/>
  <c r="M25" i="10"/>
  <c r="M21" i="10"/>
  <c r="M17" i="10"/>
  <c r="M13" i="10"/>
  <c r="M35" i="11"/>
  <c r="M31" i="11"/>
  <c r="M27" i="11"/>
  <c r="M23" i="11"/>
  <c r="M19" i="11"/>
  <c r="M15" i="11"/>
  <c r="M11" i="11"/>
  <c r="H10" i="5"/>
  <c r="M10" i="5" s="1"/>
  <c r="H11" i="5"/>
  <c r="M11" i="5"/>
  <c r="H12" i="5"/>
  <c r="M12" i="5" s="1"/>
  <c r="H13" i="5"/>
  <c r="M13" i="5"/>
  <c r="H14" i="5"/>
  <c r="M14" i="5" s="1"/>
  <c r="H15" i="5"/>
  <c r="M15" i="5"/>
  <c r="H16" i="5"/>
  <c r="M16" i="5" s="1"/>
  <c r="H17" i="5"/>
  <c r="M17" i="5"/>
  <c r="H18" i="5"/>
  <c r="M18" i="5" s="1"/>
  <c r="H19" i="5"/>
  <c r="M19" i="5"/>
  <c r="H20" i="5"/>
  <c r="M20" i="5" s="1"/>
  <c r="H21" i="5"/>
  <c r="M21" i="5"/>
  <c r="H22" i="5"/>
  <c r="M22" i="5" s="1"/>
  <c r="H23" i="5"/>
  <c r="M23" i="5"/>
  <c r="H24" i="5"/>
  <c r="M24" i="5" s="1"/>
  <c r="H25" i="5"/>
  <c r="M25" i="5"/>
  <c r="H26" i="5"/>
  <c r="M26" i="5" s="1"/>
  <c r="H27" i="5"/>
  <c r="M27" i="5"/>
  <c r="H28" i="5"/>
  <c r="M28" i="5" s="1"/>
  <c r="H29" i="5"/>
  <c r="M29" i="5"/>
  <c r="H30" i="5"/>
  <c r="M30" i="5" s="1"/>
  <c r="H31" i="5"/>
  <c r="M31" i="5"/>
  <c r="H32" i="5"/>
  <c r="M32" i="5" s="1"/>
  <c r="H33" i="5"/>
  <c r="M33" i="5"/>
  <c r="H34" i="5"/>
  <c r="M34" i="5" s="1"/>
  <c r="H35" i="5"/>
  <c r="M35" i="5"/>
  <c r="H36" i="5"/>
  <c r="H37" i="5"/>
  <c r="H38" i="5"/>
  <c r="J38" i="5"/>
  <c r="M14" i="4"/>
  <c r="M15" i="4"/>
  <c r="M16" i="4"/>
  <c r="M17" i="4"/>
  <c r="M18" i="4"/>
  <c r="M19" i="4"/>
  <c r="M20" i="4"/>
  <c r="M21" i="4"/>
  <c r="M22" i="4"/>
  <c r="M23" i="4"/>
  <c r="M24" i="4"/>
  <c r="M25" i="4"/>
  <c r="M27" i="4"/>
  <c r="M28" i="4"/>
  <c r="M29" i="4"/>
  <c r="M30" i="4"/>
  <c r="M31" i="4"/>
  <c r="M32" i="4"/>
  <c r="M33" i="4"/>
  <c r="M34" i="4"/>
  <c r="M35" i="4"/>
  <c r="M36" i="4"/>
  <c r="M37" i="4"/>
  <c r="M9" i="3"/>
  <c r="M11" i="3"/>
  <c r="M12" i="3"/>
  <c r="M13" i="3"/>
  <c r="M16" i="3"/>
  <c r="M17" i="3"/>
  <c r="M18" i="3"/>
  <c r="M19" i="3"/>
  <c r="M20" i="3"/>
  <c r="M23" i="3"/>
  <c r="M24" i="3"/>
  <c r="M25" i="3"/>
  <c r="M26" i="3"/>
  <c r="M30" i="3"/>
  <c r="M31" i="3"/>
  <c r="M32" i="3"/>
  <c r="M33" i="3"/>
  <c r="M34" i="3"/>
  <c r="M37" i="3"/>
  <c r="M38" i="3"/>
  <c r="M37" i="5"/>
  <c r="J37" i="5"/>
  <c r="M36" i="5"/>
  <c r="J36" i="5"/>
  <c r="L35" i="2"/>
  <c r="AB35" i="2" s="1"/>
  <c r="M12" i="2"/>
  <c r="M13" i="2"/>
  <c r="M14" i="2"/>
  <c r="M15" i="2"/>
  <c r="M21" i="2"/>
  <c r="M28" i="2"/>
  <c r="M29" i="2"/>
  <c r="M10" i="2"/>
  <c r="M11" i="2"/>
  <c r="M16" i="2"/>
  <c r="M17" i="2"/>
  <c r="M26" i="2"/>
  <c r="M27" i="2"/>
  <c r="M30" i="2"/>
  <c r="M32" i="2"/>
  <c r="M33" i="2"/>
  <c r="D18" i="33"/>
  <c r="D17" i="33"/>
  <c r="D16" i="33"/>
  <c r="D15" i="33"/>
  <c r="D14" i="33"/>
  <c r="D13" i="33"/>
  <c r="D12" i="33"/>
  <c r="D11" i="33"/>
  <c r="D9" i="33"/>
  <c r="D8" i="33"/>
  <c r="F19" i="33"/>
  <c r="AB7" i="3"/>
  <c r="AB6" i="3"/>
  <c r="N38" i="2"/>
  <c r="L40" i="12"/>
  <c r="L39" i="11"/>
  <c r="L40" i="10"/>
  <c r="L39" i="9"/>
  <c r="L40" i="8"/>
  <c r="L40" i="7"/>
  <c r="L39" i="6"/>
  <c r="L40" i="5"/>
  <c r="L39" i="4"/>
  <c r="L40" i="3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C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C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L40" i="1"/>
  <c r="AC41" i="6"/>
  <c r="AH41" i="4"/>
  <c r="AI41" i="4"/>
  <c r="AJ41" i="4"/>
  <c r="AK41" i="4"/>
  <c r="AL41" i="4"/>
  <c r="AM41" i="4"/>
  <c r="AN41" i="4"/>
  <c r="AO41" i="4"/>
  <c r="AP41" i="4"/>
  <c r="AQ41" i="4"/>
  <c r="AE6" i="12"/>
  <c r="AF6" i="12"/>
  <c r="AG6" i="12"/>
  <c r="AE7" i="12"/>
  <c r="AF7" i="12"/>
  <c r="AG7" i="12"/>
  <c r="AE6" i="11"/>
  <c r="AF6" i="11"/>
  <c r="AG6" i="11"/>
  <c r="AE7" i="11"/>
  <c r="AF7" i="11"/>
  <c r="AG7" i="11"/>
  <c r="AE6" i="10"/>
  <c r="AF6" i="10"/>
  <c r="AG6" i="10"/>
  <c r="AE7" i="10"/>
  <c r="AF7" i="10"/>
  <c r="AG7" i="10"/>
  <c r="AE6" i="9"/>
  <c r="AF6" i="9"/>
  <c r="AG6" i="9"/>
  <c r="AE7" i="9"/>
  <c r="AF7" i="9"/>
  <c r="AG7" i="9"/>
  <c r="AE6" i="8"/>
  <c r="AF6" i="8"/>
  <c r="AG6" i="8"/>
  <c r="AE7" i="8"/>
  <c r="AF7" i="8"/>
  <c r="AG7" i="8"/>
  <c r="AE6" i="7"/>
  <c r="AF6" i="7"/>
  <c r="AG6" i="7"/>
  <c r="AE7" i="7"/>
  <c r="AF7" i="7"/>
  <c r="AG7" i="7"/>
  <c r="AE6" i="6"/>
  <c r="AF6" i="6"/>
  <c r="AG6" i="6"/>
  <c r="AE7" i="6"/>
  <c r="AF7" i="6"/>
  <c r="AG7" i="6"/>
  <c r="AE6" i="5"/>
  <c r="AF6" i="5"/>
  <c r="AG6" i="5"/>
  <c r="AE7" i="5"/>
  <c r="AF7" i="5"/>
  <c r="AG7" i="5"/>
  <c r="AE6" i="4"/>
  <c r="AF6" i="4"/>
  <c r="AG6" i="4"/>
  <c r="AE7" i="4"/>
  <c r="AE41" i="4" s="1"/>
  <c r="AF7" i="4"/>
  <c r="AF41" i="4"/>
  <c r="AG7" i="4"/>
  <c r="AG41" i="4" s="1"/>
  <c r="AH6" i="3"/>
  <c r="AJ6" i="3"/>
  <c r="AL6" i="3"/>
  <c r="AN6" i="3"/>
  <c r="AP6" i="3"/>
  <c r="AD6" i="3"/>
  <c r="AE6" i="3"/>
  <c r="AF6" i="3"/>
  <c r="AG6" i="3"/>
  <c r="AD7" i="3"/>
  <c r="AE7" i="3"/>
  <c r="AF7" i="3"/>
  <c r="AG7" i="3"/>
  <c r="AC7" i="3"/>
  <c r="AC6" i="3"/>
  <c r="AM38" i="2"/>
  <c r="AB7" i="12"/>
  <c r="AB6" i="12"/>
  <c r="AB1" i="12"/>
  <c r="AB7" i="11"/>
  <c r="AB6" i="11"/>
  <c r="AB1" i="11"/>
  <c r="AB7" i="10"/>
  <c r="AB6" i="10"/>
  <c r="AB1" i="10"/>
  <c r="AB7" i="9"/>
  <c r="AB6" i="9"/>
  <c r="AB1" i="9"/>
  <c r="AB7" i="8"/>
  <c r="AB6" i="8"/>
  <c r="AB1" i="8"/>
  <c r="AB7" i="7"/>
  <c r="AB6" i="7"/>
  <c r="AB1" i="7"/>
  <c r="AB7" i="6"/>
  <c r="AB6" i="6"/>
  <c r="AB1" i="6"/>
  <c r="AB7" i="5"/>
  <c r="AB6" i="5"/>
  <c r="AB1" i="5"/>
  <c r="AB7" i="4"/>
  <c r="AB6" i="4"/>
  <c r="AB1" i="4"/>
  <c r="AB1" i="3"/>
  <c r="AG38" i="2"/>
  <c r="AG40" i="2" s="1"/>
  <c r="AG43" i="3" s="1"/>
  <c r="AG42" i="4" s="1"/>
  <c r="AG43" i="5" s="1"/>
  <c r="AG42" i="6" s="1"/>
  <c r="AG43" i="7" s="1"/>
  <c r="AG43" i="8" s="1"/>
  <c r="AG42" i="9" s="1"/>
  <c r="AG43" i="10" s="1"/>
  <c r="AG42" i="11" s="1"/>
  <c r="AG43" i="12" s="1"/>
  <c r="AF38" i="2"/>
  <c r="AF40" i="2" s="1"/>
  <c r="AF43" i="3" s="1"/>
  <c r="AF42" i="4" s="1"/>
  <c r="AF43" i="5" s="1"/>
  <c r="AF42" i="6" s="1"/>
  <c r="AJ38" i="2"/>
  <c r="AB1" i="2"/>
  <c r="AB1" i="1"/>
  <c r="AB7" i="2"/>
  <c r="AB6" i="2"/>
  <c r="AB7" i="1"/>
  <c r="AB6" i="1"/>
  <c r="AE6" i="2"/>
  <c r="AF6" i="2"/>
  <c r="AG6" i="2"/>
  <c r="AE7" i="2"/>
  <c r="AE37" i="2" s="1"/>
  <c r="AF7" i="2"/>
  <c r="AF37" i="2" s="1"/>
  <c r="AG7" i="2"/>
  <c r="AG37" i="2" s="1"/>
  <c r="AC6" i="2"/>
  <c r="AD6" i="2"/>
  <c r="AC7" i="2"/>
  <c r="AC37" i="2" s="1"/>
  <c r="AD7" i="2"/>
  <c r="AD37" i="2" s="1"/>
  <c r="AC38" i="2"/>
  <c r="AD38" i="2"/>
  <c r="AC42" i="1"/>
  <c r="AC43" i="1"/>
  <c r="AD42" i="1"/>
  <c r="AD43" i="1" s="1"/>
  <c r="R7" i="12"/>
  <c r="Q7" i="12"/>
  <c r="P7" i="12"/>
  <c r="O7" i="12"/>
  <c r="N7" i="12"/>
  <c r="M7" i="12"/>
  <c r="R6" i="12"/>
  <c r="Q6" i="12"/>
  <c r="P6" i="12"/>
  <c r="O6" i="12"/>
  <c r="N6" i="12"/>
  <c r="M6" i="12"/>
  <c r="R7" i="11"/>
  <c r="Q7" i="11"/>
  <c r="P7" i="11"/>
  <c r="O7" i="11"/>
  <c r="N7" i="11"/>
  <c r="M7" i="11"/>
  <c r="R6" i="11"/>
  <c r="Q6" i="11"/>
  <c r="P6" i="11"/>
  <c r="O6" i="11"/>
  <c r="N6" i="11"/>
  <c r="M6" i="11"/>
  <c r="R7" i="10"/>
  <c r="Q7" i="10"/>
  <c r="P7" i="10"/>
  <c r="O7" i="10"/>
  <c r="N7" i="10"/>
  <c r="M7" i="10"/>
  <c r="R6" i="10"/>
  <c r="Q6" i="10"/>
  <c r="P6" i="10"/>
  <c r="O6" i="10"/>
  <c r="N6" i="10"/>
  <c r="M6" i="10"/>
  <c r="R7" i="9"/>
  <c r="Q7" i="9"/>
  <c r="P7" i="9"/>
  <c r="O7" i="9"/>
  <c r="N7" i="9"/>
  <c r="M7" i="9"/>
  <c r="R6" i="9"/>
  <c r="Q6" i="9"/>
  <c r="P6" i="9"/>
  <c r="O6" i="9"/>
  <c r="N6" i="9"/>
  <c r="M6" i="9"/>
  <c r="R7" i="8"/>
  <c r="Q7" i="8"/>
  <c r="P7" i="8"/>
  <c r="O7" i="8"/>
  <c r="N7" i="8"/>
  <c r="M7" i="8"/>
  <c r="R6" i="8"/>
  <c r="Q6" i="8"/>
  <c r="P6" i="8"/>
  <c r="O6" i="8"/>
  <c r="N6" i="8"/>
  <c r="M6" i="8"/>
  <c r="R7" i="7"/>
  <c r="Q7" i="7"/>
  <c r="P7" i="7"/>
  <c r="O7" i="7"/>
  <c r="N7" i="7"/>
  <c r="M7" i="7"/>
  <c r="R6" i="7"/>
  <c r="Q6" i="7"/>
  <c r="P6" i="7"/>
  <c r="O6" i="7"/>
  <c r="N6" i="7"/>
  <c r="M6" i="7"/>
  <c r="R7" i="6"/>
  <c r="Q7" i="6"/>
  <c r="P7" i="6"/>
  <c r="O7" i="6"/>
  <c r="N7" i="6"/>
  <c r="M7" i="6"/>
  <c r="R6" i="6"/>
  <c r="Q6" i="6"/>
  <c r="P6" i="6"/>
  <c r="O6" i="6"/>
  <c r="N6" i="6"/>
  <c r="M6" i="6"/>
  <c r="R7" i="5"/>
  <c r="Q7" i="5"/>
  <c r="P7" i="5"/>
  <c r="O7" i="5"/>
  <c r="N7" i="5"/>
  <c r="M7" i="5"/>
  <c r="R6" i="5"/>
  <c r="Q6" i="5"/>
  <c r="P6" i="5"/>
  <c r="O6" i="5"/>
  <c r="N6" i="5"/>
  <c r="M6" i="5"/>
  <c r="R7" i="4"/>
  <c r="R41" i="4"/>
  <c r="Q7" i="4"/>
  <c r="Q41" i="4" s="1"/>
  <c r="P7" i="4"/>
  <c r="P41" i="4"/>
  <c r="O7" i="4"/>
  <c r="O41" i="4" s="1"/>
  <c r="N7" i="4"/>
  <c r="N41" i="4"/>
  <c r="M7" i="4"/>
  <c r="R6" i="4"/>
  <c r="Q6" i="4"/>
  <c r="P6" i="4"/>
  <c r="O6" i="4"/>
  <c r="N6" i="4"/>
  <c r="M6" i="4"/>
  <c r="Q7" i="3"/>
  <c r="P7" i="3"/>
  <c r="O7" i="3"/>
  <c r="N7" i="3"/>
  <c r="M7" i="3"/>
  <c r="R6" i="3"/>
  <c r="Q6" i="3"/>
  <c r="P6" i="3"/>
  <c r="O6" i="3"/>
  <c r="N6" i="3"/>
  <c r="M6" i="3"/>
  <c r="R6" i="2"/>
  <c r="N6" i="2"/>
  <c r="O6" i="2"/>
  <c r="P6" i="2"/>
  <c r="Q6" i="2"/>
  <c r="N7" i="2"/>
  <c r="N37" i="2" s="1"/>
  <c r="O7" i="2"/>
  <c r="O37" i="2" s="1"/>
  <c r="P7" i="2"/>
  <c r="P37" i="2" s="1"/>
  <c r="M7" i="2"/>
  <c r="M6" i="2"/>
  <c r="AD7" i="12"/>
  <c r="AC7" i="12"/>
  <c r="AA7" i="12"/>
  <c r="Z7" i="12"/>
  <c r="Y7" i="12"/>
  <c r="X7" i="12"/>
  <c r="W7" i="12"/>
  <c r="V7" i="12"/>
  <c r="U7" i="12"/>
  <c r="T7" i="12"/>
  <c r="S7" i="12"/>
  <c r="AP6" i="12"/>
  <c r="AN6" i="12"/>
  <c r="AL6" i="12"/>
  <c r="AJ6" i="12"/>
  <c r="AH6" i="12"/>
  <c r="AD6" i="12"/>
  <c r="AC6" i="12"/>
  <c r="AA6" i="12"/>
  <c r="Z6" i="12"/>
  <c r="Y6" i="12"/>
  <c r="X6" i="12"/>
  <c r="W6" i="12"/>
  <c r="V6" i="12"/>
  <c r="U6" i="12"/>
  <c r="T6" i="12"/>
  <c r="S6" i="12"/>
  <c r="AD7" i="11"/>
  <c r="AC7" i="11"/>
  <c r="AA7" i="11"/>
  <c r="Z7" i="11"/>
  <c r="Y7" i="11"/>
  <c r="X7" i="11"/>
  <c r="W7" i="11"/>
  <c r="V7" i="11"/>
  <c r="U7" i="11"/>
  <c r="T7" i="11"/>
  <c r="S7" i="11"/>
  <c r="AP6" i="11"/>
  <c r="AN6" i="11"/>
  <c r="AL6" i="11"/>
  <c r="AJ6" i="11"/>
  <c r="AH6" i="11"/>
  <c r="AD6" i="11"/>
  <c r="AC6" i="11"/>
  <c r="AA6" i="11"/>
  <c r="Z6" i="11"/>
  <c r="Y6" i="11"/>
  <c r="X6" i="11"/>
  <c r="W6" i="11"/>
  <c r="V6" i="11"/>
  <c r="U6" i="11"/>
  <c r="T6" i="11"/>
  <c r="S6" i="11"/>
  <c r="AD7" i="10"/>
  <c r="AC7" i="10"/>
  <c r="AA7" i="10"/>
  <c r="Z7" i="10"/>
  <c r="Y7" i="10"/>
  <c r="X7" i="10"/>
  <c r="W7" i="10"/>
  <c r="V7" i="10"/>
  <c r="U7" i="10"/>
  <c r="T7" i="10"/>
  <c r="S7" i="10"/>
  <c r="AP6" i="10"/>
  <c r="AN6" i="10"/>
  <c r="AL6" i="10"/>
  <c r="AJ6" i="10"/>
  <c r="AH6" i="10"/>
  <c r="AD6" i="10"/>
  <c r="AC6" i="10"/>
  <c r="AA6" i="10"/>
  <c r="Z6" i="10"/>
  <c r="Y6" i="10"/>
  <c r="X6" i="10"/>
  <c r="W6" i="10"/>
  <c r="V6" i="10"/>
  <c r="U6" i="10"/>
  <c r="T6" i="10"/>
  <c r="S6" i="10"/>
  <c r="AD7" i="9"/>
  <c r="AC7" i="9"/>
  <c r="AA7" i="9"/>
  <c r="Z7" i="9"/>
  <c r="Y7" i="9"/>
  <c r="X7" i="9"/>
  <c r="W7" i="9"/>
  <c r="V7" i="9"/>
  <c r="U7" i="9"/>
  <c r="T7" i="9"/>
  <c r="S7" i="9"/>
  <c r="AP6" i="9"/>
  <c r="AN6" i="9"/>
  <c r="AL6" i="9"/>
  <c r="AJ6" i="9"/>
  <c r="AH6" i="9"/>
  <c r="AD6" i="9"/>
  <c r="AC6" i="9"/>
  <c r="AA6" i="9"/>
  <c r="Z6" i="9"/>
  <c r="Y6" i="9"/>
  <c r="X6" i="9"/>
  <c r="W6" i="9"/>
  <c r="V6" i="9"/>
  <c r="U6" i="9"/>
  <c r="T6" i="9"/>
  <c r="S6" i="9"/>
  <c r="AD7" i="8"/>
  <c r="AC7" i="8"/>
  <c r="AA7" i="8"/>
  <c r="Z7" i="8"/>
  <c r="Y7" i="8"/>
  <c r="X7" i="8"/>
  <c r="W7" i="8"/>
  <c r="V7" i="8"/>
  <c r="U7" i="8"/>
  <c r="T7" i="8"/>
  <c r="S7" i="8"/>
  <c r="AP6" i="8"/>
  <c r="AN6" i="8"/>
  <c r="AL6" i="8"/>
  <c r="AJ6" i="8"/>
  <c r="AH6" i="8"/>
  <c r="AD6" i="8"/>
  <c r="AC6" i="8"/>
  <c r="AA6" i="8"/>
  <c r="Z6" i="8"/>
  <c r="Y6" i="8"/>
  <c r="X6" i="8"/>
  <c r="W6" i="8"/>
  <c r="V6" i="8"/>
  <c r="U6" i="8"/>
  <c r="T6" i="8"/>
  <c r="S6" i="8"/>
  <c r="AD7" i="7"/>
  <c r="AC7" i="7"/>
  <c r="AA7" i="7"/>
  <c r="Z7" i="7"/>
  <c r="Y7" i="7"/>
  <c r="X7" i="7"/>
  <c r="W7" i="7"/>
  <c r="V7" i="7"/>
  <c r="U7" i="7"/>
  <c r="T7" i="7"/>
  <c r="S7" i="7"/>
  <c r="AP6" i="7"/>
  <c r="AN6" i="7"/>
  <c r="AL6" i="7"/>
  <c r="AJ6" i="7"/>
  <c r="AH6" i="7"/>
  <c r="AD6" i="7"/>
  <c r="AC6" i="7"/>
  <c r="AA6" i="7"/>
  <c r="Z6" i="7"/>
  <c r="Y6" i="7"/>
  <c r="X6" i="7"/>
  <c r="W6" i="7"/>
  <c r="V6" i="7"/>
  <c r="U6" i="7"/>
  <c r="T6" i="7"/>
  <c r="S6" i="7"/>
  <c r="AD7" i="6"/>
  <c r="AC7" i="6"/>
  <c r="Z7" i="6"/>
  <c r="Y7" i="6"/>
  <c r="X7" i="6"/>
  <c r="W7" i="6"/>
  <c r="U7" i="6"/>
  <c r="T7" i="6"/>
  <c r="S7" i="6"/>
  <c r="AP6" i="6"/>
  <c r="AN6" i="6"/>
  <c r="AL6" i="6"/>
  <c r="AJ6" i="6"/>
  <c r="AH6" i="6"/>
  <c r="AD6" i="6"/>
  <c r="AC6" i="6"/>
  <c r="Z6" i="6"/>
  <c r="Y6" i="6"/>
  <c r="X6" i="6"/>
  <c r="W6" i="6"/>
  <c r="U6" i="6"/>
  <c r="T6" i="6"/>
  <c r="S6" i="6"/>
  <c r="AD7" i="5"/>
  <c r="AC7" i="5"/>
  <c r="AA7" i="5"/>
  <c r="Z7" i="5"/>
  <c r="Y7" i="5"/>
  <c r="X7" i="5"/>
  <c r="W7" i="5"/>
  <c r="V7" i="5"/>
  <c r="U7" i="5"/>
  <c r="T7" i="5"/>
  <c r="S7" i="5"/>
  <c r="AP6" i="5"/>
  <c r="AN6" i="5"/>
  <c r="AL6" i="5"/>
  <c r="AJ6" i="5"/>
  <c r="AH6" i="5"/>
  <c r="AD6" i="5"/>
  <c r="AC6" i="5"/>
  <c r="AA6" i="5"/>
  <c r="Z6" i="5"/>
  <c r="Y6" i="5"/>
  <c r="X6" i="5"/>
  <c r="W6" i="5"/>
  <c r="V6" i="5"/>
  <c r="U6" i="5"/>
  <c r="T6" i="5"/>
  <c r="S6" i="5"/>
  <c r="AD7" i="4"/>
  <c r="AD41" i="4"/>
  <c r="AC7" i="4"/>
  <c r="AC41" i="4"/>
  <c r="AA7" i="4"/>
  <c r="AA41" i="4"/>
  <c r="Z7" i="4"/>
  <c r="Z41" i="4"/>
  <c r="Y7" i="4"/>
  <c r="Y41" i="4"/>
  <c r="X7" i="4"/>
  <c r="X41" i="4"/>
  <c r="W7" i="4"/>
  <c r="W41" i="4"/>
  <c r="V7" i="4"/>
  <c r="V41" i="4"/>
  <c r="U7" i="4"/>
  <c r="U41" i="4"/>
  <c r="T7" i="4"/>
  <c r="T41" i="4"/>
  <c r="S7" i="4"/>
  <c r="S41" i="4"/>
  <c r="AP6" i="4"/>
  <c r="AN6" i="4"/>
  <c r="AL6" i="4"/>
  <c r="AJ6" i="4"/>
  <c r="AH6" i="4"/>
  <c r="AD6" i="4"/>
  <c r="AC6" i="4"/>
  <c r="AA6" i="4"/>
  <c r="Z6" i="4"/>
  <c r="Y6" i="4"/>
  <c r="X6" i="4"/>
  <c r="W6" i="4"/>
  <c r="V6" i="4"/>
  <c r="U6" i="4"/>
  <c r="T6" i="4"/>
  <c r="S6" i="4"/>
  <c r="AA7" i="3"/>
  <c r="Z7" i="3"/>
  <c r="Y7" i="3"/>
  <c r="X7" i="3"/>
  <c r="W7" i="3"/>
  <c r="V7" i="3"/>
  <c r="U7" i="3"/>
  <c r="T7" i="3"/>
  <c r="S7" i="3"/>
  <c r="AA6" i="3"/>
  <c r="Z6" i="3"/>
  <c r="Y6" i="3"/>
  <c r="X6" i="3"/>
  <c r="W6" i="3"/>
  <c r="V6" i="3"/>
  <c r="U6" i="3"/>
  <c r="T6" i="3"/>
  <c r="S6" i="3"/>
  <c r="AH6" i="2"/>
  <c r="AJ6" i="2"/>
  <c r="AL6" i="2"/>
  <c r="AN6" i="2"/>
  <c r="AP6" i="2"/>
  <c r="T6" i="2"/>
  <c r="U6" i="2"/>
  <c r="V6" i="2"/>
  <c r="W6" i="2"/>
  <c r="X6" i="2"/>
  <c r="Y6" i="2"/>
  <c r="Z6" i="2"/>
  <c r="AA6" i="2"/>
  <c r="T7" i="2"/>
  <c r="T37" i="2" s="1"/>
  <c r="U7" i="2"/>
  <c r="U37" i="2" s="1"/>
  <c r="V7" i="2"/>
  <c r="V37" i="2" s="1"/>
  <c r="W7" i="2"/>
  <c r="W37" i="2" s="1"/>
  <c r="X7" i="2"/>
  <c r="X37" i="2" s="1"/>
  <c r="Y7" i="2"/>
  <c r="Y37" i="2" s="1"/>
  <c r="Z7" i="2"/>
  <c r="Z37" i="2" s="1"/>
  <c r="S7" i="2"/>
  <c r="S37" i="2" s="1"/>
  <c r="S6" i="2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O38" i="2"/>
  <c r="P38" i="2"/>
  <c r="Q38" i="2"/>
  <c r="R38" i="2"/>
  <c r="S38" i="2"/>
  <c r="T38" i="2"/>
  <c r="T40" i="2" s="1"/>
  <c r="T43" i="3" s="1"/>
  <c r="T42" i="4" s="1"/>
  <c r="T43" i="5" s="1"/>
  <c r="T42" i="6" s="1"/>
  <c r="T43" i="7" s="1"/>
  <c r="T43" i="8" s="1"/>
  <c r="T42" i="9" s="1"/>
  <c r="T43" i="10" s="1"/>
  <c r="T42" i="11" s="1"/>
  <c r="T43" i="12" s="1"/>
  <c r="U38" i="2"/>
  <c r="U40" i="2" s="1"/>
  <c r="U43" i="3" s="1"/>
  <c r="U42" i="4" s="1"/>
  <c r="U43" i="5" s="1"/>
  <c r="U42" i="6" s="1"/>
  <c r="U43" i="7" s="1"/>
  <c r="U43" i="8" s="1"/>
  <c r="U42" i="9" s="1"/>
  <c r="U43" i="10" s="1"/>
  <c r="U42" i="11" s="1"/>
  <c r="U43" i="12" s="1"/>
  <c r="V38" i="2"/>
  <c r="W38" i="2"/>
  <c r="W40" i="2" s="1"/>
  <c r="X38" i="2"/>
  <c r="Y38" i="2"/>
  <c r="Y40" i="2" s="1"/>
  <c r="Z38" i="2"/>
  <c r="Z40" i="2" s="1"/>
  <c r="Z43" i="3" s="1"/>
  <c r="Z42" i="4" s="1"/>
  <c r="Z43" i="5" s="1"/>
  <c r="Z42" i="6" s="1"/>
  <c r="Z43" i="7" s="1"/>
  <c r="Z43" i="8" s="1"/>
  <c r="Z42" i="9" s="1"/>
  <c r="Z43" i="10" s="1"/>
  <c r="Z42" i="11" s="1"/>
  <c r="Z43" i="12" s="1"/>
  <c r="AA38" i="2"/>
  <c r="AA40" i="2" s="1"/>
  <c r="AA43" i="3" s="1"/>
  <c r="AA42" i="4" s="1"/>
  <c r="AA43" i="5" s="1"/>
  <c r="AA42" i="6" s="1"/>
  <c r="AA43" i="7" s="1"/>
  <c r="AA43" i="8" s="1"/>
  <c r="AA42" i="9" s="1"/>
  <c r="AA43" i="10" s="1"/>
  <c r="AA42" i="11" s="1"/>
  <c r="AA43" i="12" s="1"/>
  <c r="AE38" i="2"/>
  <c r="AE42" i="2" s="1"/>
  <c r="AH38" i="2"/>
  <c r="AH40" i="2" s="1"/>
  <c r="AI38" i="2"/>
  <c r="AI40" i="2" s="1"/>
  <c r="AK38" i="2"/>
  <c r="AK42" i="2" s="1"/>
  <c r="AL38" i="2"/>
  <c r="AN38" i="2"/>
  <c r="AO38" i="2"/>
  <c r="AP38" i="2"/>
  <c r="AQ38" i="2"/>
  <c r="AQ42" i="2" s="1"/>
  <c r="T42" i="1"/>
  <c r="T43" i="1" s="1"/>
  <c r="U42" i="1"/>
  <c r="U43" i="1" s="1"/>
  <c r="V42" i="1"/>
  <c r="V43" i="1" s="1"/>
  <c r="W42" i="1"/>
  <c r="W43" i="1" s="1"/>
  <c r="X42" i="1"/>
  <c r="X43" i="1" s="1"/>
  <c r="Y42" i="1"/>
  <c r="Y43" i="1" s="1"/>
  <c r="Z42" i="1"/>
  <c r="Z43" i="1" s="1"/>
  <c r="AA42" i="1"/>
  <c r="AA43" i="1" s="1"/>
  <c r="AE42" i="1"/>
  <c r="AE43" i="1" s="1"/>
  <c r="AF42" i="1"/>
  <c r="AF43" i="1" s="1"/>
  <c r="AG42" i="1"/>
  <c r="AG43" i="1" s="1"/>
  <c r="AH42" i="1"/>
  <c r="AH43" i="1" s="1"/>
  <c r="AI42" i="1"/>
  <c r="AI43" i="1" s="1"/>
  <c r="AJ42" i="1"/>
  <c r="AJ43" i="1" s="1"/>
  <c r="AJ40" i="2" s="1"/>
  <c r="AK42" i="1"/>
  <c r="AK43" i="1"/>
  <c r="AL42" i="1"/>
  <c r="AL43" i="1"/>
  <c r="AM42" i="1"/>
  <c r="AM43" i="1"/>
  <c r="AN42" i="1"/>
  <c r="AN43" i="1"/>
  <c r="AO42" i="1"/>
  <c r="AO43" i="1"/>
  <c r="AP42" i="1"/>
  <c r="AP43" i="1"/>
  <c r="AQ42" i="1"/>
  <c r="AQ43" i="1" s="1"/>
  <c r="M14" i="3"/>
  <c r="M21" i="3"/>
  <c r="M22" i="3"/>
  <c r="M29" i="3"/>
  <c r="M35" i="3"/>
  <c r="M36" i="3"/>
  <c r="H19" i="30"/>
  <c r="H18" i="30"/>
  <c r="M12" i="4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N41" i="11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O42" i="7"/>
  <c r="P42" i="7"/>
  <c r="Q42" i="7"/>
  <c r="R42" i="7"/>
  <c r="T42" i="7"/>
  <c r="U42" i="7"/>
  <c r="V42" i="7"/>
  <c r="W42" i="7"/>
  <c r="X42" i="7"/>
  <c r="Y42" i="7"/>
  <c r="Z42" i="7"/>
  <c r="AA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N42" i="7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N42" i="12"/>
  <c r="L2" i="1"/>
  <c r="AB2" i="1"/>
  <c r="M2" i="1"/>
  <c r="AC2" i="1"/>
  <c r="M3" i="2"/>
  <c r="AC3" i="2" s="1"/>
  <c r="L4" i="2"/>
  <c r="AB4" i="2"/>
  <c r="L3" i="2"/>
  <c r="AB3" i="2" s="1"/>
  <c r="L2" i="2"/>
  <c r="AB2" i="2" s="1"/>
  <c r="AP42" i="2"/>
  <c r="AO42" i="2"/>
  <c r="AN42" i="2"/>
  <c r="AM42" i="2"/>
  <c r="AL42" i="2"/>
  <c r="AJ42" i="2"/>
  <c r="Z42" i="2"/>
  <c r="Y42" i="2"/>
  <c r="X42" i="2"/>
  <c r="W42" i="2"/>
  <c r="V42" i="2"/>
  <c r="S42" i="2"/>
  <c r="M3" i="1"/>
  <c r="AC3" i="1" s="1"/>
  <c r="L4" i="1"/>
  <c r="AB4" i="1" s="1"/>
  <c r="L3" i="1"/>
  <c r="AB3" i="1" s="1"/>
  <c r="N42" i="10"/>
  <c r="M38" i="5"/>
  <c r="H8" i="5"/>
  <c r="M8" i="5" s="1"/>
  <c r="M35" i="6"/>
  <c r="M36" i="6"/>
  <c r="M37" i="6"/>
  <c r="M8" i="7"/>
  <c r="H35" i="8"/>
  <c r="H36" i="8"/>
  <c r="H37" i="8"/>
  <c r="M37" i="8" s="1"/>
  <c r="H38" i="8"/>
  <c r="M38" i="8" s="1"/>
  <c r="H8" i="8"/>
  <c r="H8" i="9"/>
  <c r="M8" i="9"/>
  <c r="M31" i="9"/>
  <c r="M32" i="9"/>
  <c r="M33" i="9"/>
  <c r="M34" i="9"/>
  <c r="M35" i="9"/>
  <c r="M36" i="9"/>
  <c r="M37" i="9"/>
  <c r="M30" i="9"/>
  <c r="L14" i="6"/>
  <c r="AB14" i="6"/>
  <c r="L12" i="6"/>
  <c r="AB12" i="6"/>
  <c r="L13" i="6"/>
  <c r="AB13" i="6"/>
  <c r="L36" i="4"/>
  <c r="AB36" i="4"/>
  <c r="M8" i="3"/>
  <c r="J36" i="9"/>
  <c r="J35" i="9"/>
  <c r="J37" i="9"/>
  <c r="L36" i="12"/>
  <c r="AB36" i="12"/>
  <c r="L35" i="11"/>
  <c r="AB35" i="11"/>
  <c r="L36" i="10"/>
  <c r="AB36" i="10"/>
  <c r="L35" i="9"/>
  <c r="AB35" i="9"/>
  <c r="L36" i="8"/>
  <c r="AB36" i="8"/>
  <c r="L36" i="7"/>
  <c r="AB36" i="7" s="1"/>
  <c r="L35" i="6"/>
  <c r="AB35" i="6"/>
  <c r="L36" i="5"/>
  <c r="AB36" i="5"/>
  <c r="AB8" i="4"/>
  <c r="L36" i="3"/>
  <c r="AB36" i="3" s="1"/>
  <c r="L34" i="2"/>
  <c r="AB34" i="2" s="1"/>
  <c r="R42" i="30"/>
  <c r="R43" i="30" s="1"/>
  <c r="S42" i="30"/>
  <c r="S43" i="30" s="1"/>
  <c r="J57" i="30"/>
  <c r="J40" i="30" s="1"/>
  <c r="Q42" i="30"/>
  <c r="Q43" i="30" s="1"/>
  <c r="P42" i="30"/>
  <c r="P43" i="30" s="1"/>
  <c r="O42" i="30"/>
  <c r="O43" i="30" s="1"/>
  <c r="N42" i="30"/>
  <c r="N43" i="30" s="1"/>
  <c r="L38" i="30"/>
  <c r="H38" i="30"/>
  <c r="M38" i="30"/>
  <c r="L37" i="30"/>
  <c r="H37" i="30"/>
  <c r="M37" i="30" s="1"/>
  <c r="L36" i="30"/>
  <c r="H36" i="30"/>
  <c r="M36" i="30"/>
  <c r="L35" i="30"/>
  <c r="H35" i="30"/>
  <c r="M35" i="30" s="1"/>
  <c r="L34" i="30"/>
  <c r="H34" i="30"/>
  <c r="M34" i="30"/>
  <c r="L33" i="30"/>
  <c r="H33" i="30"/>
  <c r="M33" i="30" s="1"/>
  <c r="L32" i="30"/>
  <c r="H32" i="30"/>
  <c r="M32" i="30"/>
  <c r="L31" i="30"/>
  <c r="H31" i="30"/>
  <c r="M31" i="30" s="1"/>
  <c r="L30" i="30"/>
  <c r="H30" i="30"/>
  <c r="M30" i="30"/>
  <c r="L29" i="30"/>
  <c r="H29" i="30"/>
  <c r="M29" i="30" s="1"/>
  <c r="L28" i="30"/>
  <c r="H28" i="30"/>
  <c r="M28" i="30"/>
  <c r="L27" i="30"/>
  <c r="H27" i="30"/>
  <c r="M27" i="30" s="1"/>
  <c r="L26" i="30"/>
  <c r="H26" i="30"/>
  <c r="M26" i="30"/>
  <c r="L25" i="30"/>
  <c r="H25" i="30"/>
  <c r="M25" i="30" s="1"/>
  <c r="L24" i="30"/>
  <c r="H24" i="30"/>
  <c r="M24" i="30"/>
  <c r="L23" i="30"/>
  <c r="H23" i="30"/>
  <c r="M23" i="30" s="1"/>
  <c r="L22" i="30"/>
  <c r="H22" i="30"/>
  <c r="M22" i="30"/>
  <c r="L21" i="30"/>
  <c r="H21" i="30"/>
  <c r="L20" i="30"/>
  <c r="H20" i="30"/>
  <c r="M20" i="30" s="1"/>
  <c r="L19" i="30"/>
  <c r="L18" i="30"/>
  <c r="M18" i="30"/>
  <c r="L17" i="30"/>
  <c r="H17" i="30"/>
  <c r="M17" i="30" s="1"/>
  <c r="L16" i="30"/>
  <c r="H16" i="30"/>
  <c r="M16" i="30"/>
  <c r="L15" i="30"/>
  <c r="H15" i="30"/>
  <c r="J15" i="30" s="1"/>
  <c r="L14" i="30"/>
  <c r="H14" i="30"/>
  <c r="M14" i="30"/>
  <c r="L13" i="30"/>
  <c r="H13" i="30"/>
  <c r="J13" i="30" s="1"/>
  <c r="L12" i="30"/>
  <c r="H12" i="30"/>
  <c r="M12" i="30"/>
  <c r="L11" i="30"/>
  <c r="H11" i="30"/>
  <c r="M11" i="30" s="1"/>
  <c r="L10" i="30"/>
  <c r="H10" i="30"/>
  <c r="J10" i="30"/>
  <c r="L9" i="30"/>
  <c r="H9" i="30"/>
  <c r="M9" i="30" s="1"/>
  <c r="L8" i="30"/>
  <c r="H8" i="30"/>
  <c r="M4" i="30"/>
  <c r="L4" i="30"/>
  <c r="M3" i="30"/>
  <c r="L3" i="30"/>
  <c r="M2" i="30"/>
  <c r="L2" i="30"/>
  <c r="L3" i="6"/>
  <c r="AB3" i="6" s="1"/>
  <c r="L4" i="6"/>
  <c r="AB4" i="6" s="1"/>
  <c r="L2" i="6"/>
  <c r="AB2" i="6" s="1"/>
  <c r="L3" i="7"/>
  <c r="AB3" i="7" s="1"/>
  <c r="L4" i="7"/>
  <c r="AB4" i="7" s="1"/>
  <c r="L2" i="7"/>
  <c r="AB2" i="7" s="1"/>
  <c r="L3" i="9"/>
  <c r="AB3" i="9" s="1"/>
  <c r="L4" i="9"/>
  <c r="AB4" i="9" s="1"/>
  <c r="L2" i="9"/>
  <c r="AB2" i="9" s="1"/>
  <c r="L3" i="10"/>
  <c r="AB3" i="10" s="1"/>
  <c r="L4" i="10"/>
  <c r="AB4" i="10" s="1"/>
  <c r="L2" i="10"/>
  <c r="AB2" i="10" s="1"/>
  <c r="L3" i="11"/>
  <c r="AB3" i="11" s="1"/>
  <c r="L4" i="11"/>
  <c r="AB4" i="11" s="1"/>
  <c r="L2" i="11"/>
  <c r="AB2" i="11" s="1"/>
  <c r="L3" i="8"/>
  <c r="AB3" i="8" s="1"/>
  <c r="L4" i="8"/>
  <c r="AB4" i="8" s="1"/>
  <c r="L2" i="8"/>
  <c r="AB2" i="8" s="1"/>
  <c r="L3" i="12"/>
  <c r="AB3" i="12" s="1"/>
  <c r="L4" i="12"/>
  <c r="AB4" i="12" s="1"/>
  <c r="L2" i="12"/>
  <c r="AB2" i="12" s="1"/>
  <c r="L8" i="3"/>
  <c r="AB8" i="3" s="1"/>
  <c r="L9" i="3"/>
  <c r="AB9" i="3" s="1"/>
  <c r="L10" i="3"/>
  <c r="AB10" i="3" s="1"/>
  <c r="L11" i="3"/>
  <c r="AB11" i="3" s="1"/>
  <c r="L12" i="3"/>
  <c r="AB12" i="3" s="1"/>
  <c r="L13" i="3"/>
  <c r="AB13" i="3" s="1"/>
  <c r="L14" i="3"/>
  <c r="AB14" i="3" s="1"/>
  <c r="L15" i="3"/>
  <c r="AB15" i="3" s="1"/>
  <c r="L16" i="3"/>
  <c r="AB16" i="3" s="1"/>
  <c r="L17" i="3"/>
  <c r="AB17" i="3" s="1"/>
  <c r="L18" i="3"/>
  <c r="AB18" i="3" s="1"/>
  <c r="L19" i="3"/>
  <c r="AB19" i="3" s="1"/>
  <c r="L20" i="3"/>
  <c r="AB20" i="3" s="1"/>
  <c r="L21" i="3"/>
  <c r="AB21" i="3" s="1"/>
  <c r="L22" i="3"/>
  <c r="AB22" i="3" s="1"/>
  <c r="L23" i="3"/>
  <c r="AB23" i="3" s="1"/>
  <c r="L24" i="3"/>
  <c r="AB24" i="3" s="1"/>
  <c r="L25" i="3"/>
  <c r="AB25" i="3" s="1"/>
  <c r="L26" i="3"/>
  <c r="AB26" i="3" s="1"/>
  <c r="L27" i="3"/>
  <c r="AB27" i="3" s="1"/>
  <c r="L28" i="3"/>
  <c r="AB28" i="3" s="1"/>
  <c r="L29" i="3"/>
  <c r="AB29" i="3" s="1"/>
  <c r="L30" i="3"/>
  <c r="AB30" i="3" s="1"/>
  <c r="L31" i="3"/>
  <c r="AB31" i="3" s="1"/>
  <c r="L32" i="3"/>
  <c r="AB32" i="3" s="1"/>
  <c r="L33" i="3"/>
  <c r="AB33" i="3" s="1"/>
  <c r="L34" i="3"/>
  <c r="AB34" i="3" s="1"/>
  <c r="L35" i="3"/>
  <c r="AB35" i="3" s="1"/>
  <c r="L37" i="3"/>
  <c r="AB37" i="3" s="1"/>
  <c r="L38" i="3"/>
  <c r="AB38" i="3" s="1"/>
  <c r="L3" i="3"/>
  <c r="AB3" i="3" s="1"/>
  <c r="L4" i="3"/>
  <c r="AB4" i="3" s="1"/>
  <c r="L2" i="3"/>
  <c r="AB2" i="3" s="1"/>
  <c r="L9" i="2"/>
  <c r="AB9" i="2" s="1"/>
  <c r="L10" i="2"/>
  <c r="AB10" i="2" s="1"/>
  <c r="L11" i="2"/>
  <c r="AB11" i="2" s="1"/>
  <c r="L12" i="2"/>
  <c r="AB12" i="2" s="1"/>
  <c r="L13" i="2"/>
  <c r="AB13" i="2" s="1"/>
  <c r="L14" i="2"/>
  <c r="AB14" i="2" s="1"/>
  <c r="L15" i="2"/>
  <c r="AB15" i="2" s="1"/>
  <c r="L16" i="2"/>
  <c r="AB16" i="2" s="1"/>
  <c r="L17" i="2"/>
  <c r="AB17" i="2" s="1"/>
  <c r="L18" i="2"/>
  <c r="AB18" i="2" s="1"/>
  <c r="L19" i="2"/>
  <c r="AB19" i="2" s="1"/>
  <c r="L20" i="2"/>
  <c r="AB20" i="2" s="1"/>
  <c r="L21" i="2"/>
  <c r="AB21" i="2" s="1"/>
  <c r="L22" i="2"/>
  <c r="AB22" i="2" s="1"/>
  <c r="L23" i="2"/>
  <c r="AB23" i="2" s="1"/>
  <c r="L24" i="2"/>
  <c r="AB24" i="2" s="1"/>
  <c r="L25" i="2"/>
  <c r="AB25" i="2" s="1"/>
  <c r="L26" i="2"/>
  <c r="AB26" i="2" s="1"/>
  <c r="L27" i="2"/>
  <c r="AB27" i="2" s="1"/>
  <c r="L28" i="2"/>
  <c r="AB28" i="2" s="1"/>
  <c r="L29" i="2"/>
  <c r="AB29" i="2" s="1"/>
  <c r="L30" i="2"/>
  <c r="AB30" i="2" s="1"/>
  <c r="L31" i="2"/>
  <c r="AB31" i="2" s="1"/>
  <c r="L32" i="2"/>
  <c r="AB32" i="2" s="1"/>
  <c r="L33" i="2"/>
  <c r="AB33" i="2" s="1"/>
  <c r="L8" i="2"/>
  <c r="AB8" i="2" s="1"/>
  <c r="I12" i="30"/>
  <c r="J12" i="30" s="1"/>
  <c r="I38" i="30"/>
  <c r="J38" i="30" s="1"/>
  <c r="I23" i="30"/>
  <c r="I17" i="30"/>
  <c r="I33" i="30"/>
  <c r="J33" i="30" s="1"/>
  <c r="I27" i="30"/>
  <c r="J27" i="30" s="1"/>
  <c r="I9" i="30"/>
  <c r="J9" i="30" s="1"/>
  <c r="I24" i="30"/>
  <c r="I30" i="30"/>
  <c r="I34" i="30"/>
  <c r="J34" i="30" s="1"/>
  <c r="I10" i="30"/>
  <c r="I25" i="30"/>
  <c r="I31" i="30"/>
  <c r="J31" i="30" s="1"/>
  <c r="I37" i="30"/>
  <c r="J37" i="30" s="1"/>
  <c r="I11" i="30"/>
  <c r="I16" i="30"/>
  <c r="I20" i="30"/>
  <c r="J20" i="30" s="1"/>
  <c r="I26" i="30"/>
  <c r="J26" i="30" s="1"/>
  <c r="I32" i="30"/>
  <c r="J14" i="30"/>
  <c r="J18" i="30"/>
  <c r="J22" i="30"/>
  <c r="J8" i="30"/>
  <c r="M8" i="30"/>
  <c r="H9" i="8"/>
  <c r="J9" i="8" s="1"/>
  <c r="D4" i="2"/>
  <c r="M4" i="2" s="1"/>
  <c r="AC4" i="2" s="1"/>
  <c r="L37" i="8"/>
  <c r="AB37" i="8"/>
  <c r="H34" i="8"/>
  <c r="M34" i="8"/>
  <c r="L34" i="8"/>
  <c r="AB34" i="8"/>
  <c r="H29" i="8"/>
  <c r="L29" i="8"/>
  <c r="AB29" i="8" s="1"/>
  <c r="H27" i="8"/>
  <c r="M27" i="8" s="1"/>
  <c r="L27" i="8"/>
  <c r="AB27" i="8" s="1"/>
  <c r="H22" i="8"/>
  <c r="M22" i="8" s="1"/>
  <c r="L22" i="8"/>
  <c r="AB22" i="8" s="1"/>
  <c r="H8" i="12"/>
  <c r="M8" i="12" s="1"/>
  <c r="L38" i="12"/>
  <c r="AB38" i="12" s="1"/>
  <c r="L37" i="12"/>
  <c r="AB37" i="12" s="1"/>
  <c r="L35" i="12"/>
  <c r="AB35" i="12" s="1"/>
  <c r="L34" i="12"/>
  <c r="AB34" i="12"/>
  <c r="L33" i="12"/>
  <c r="AB33" i="12" s="1"/>
  <c r="L32" i="12"/>
  <c r="AB32" i="12" s="1"/>
  <c r="L31" i="12"/>
  <c r="AB31" i="12" s="1"/>
  <c r="L30" i="12"/>
  <c r="AB30" i="12" s="1"/>
  <c r="L29" i="12"/>
  <c r="AB29" i="12" s="1"/>
  <c r="L28" i="12"/>
  <c r="AB28" i="12" s="1"/>
  <c r="L27" i="12"/>
  <c r="AB27" i="12" s="1"/>
  <c r="L26" i="12"/>
  <c r="AB26" i="12"/>
  <c r="L25" i="12"/>
  <c r="AB25" i="12" s="1"/>
  <c r="L24" i="12"/>
  <c r="AB24" i="12" s="1"/>
  <c r="L23" i="12"/>
  <c r="AB23" i="12" s="1"/>
  <c r="L22" i="12"/>
  <c r="AB22" i="12" s="1"/>
  <c r="L21" i="12"/>
  <c r="AB21" i="12" s="1"/>
  <c r="L20" i="12"/>
  <c r="AB20" i="12" s="1"/>
  <c r="L19" i="12"/>
  <c r="AB19" i="12" s="1"/>
  <c r="L18" i="12"/>
  <c r="AB18" i="12"/>
  <c r="L17" i="12"/>
  <c r="AB17" i="12" s="1"/>
  <c r="L16" i="12"/>
  <c r="AB16" i="12" s="1"/>
  <c r="L15" i="12"/>
  <c r="AB15" i="12" s="1"/>
  <c r="L14" i="12"/>
  <c r="AB14" i="12" s="1"/>
  <c r="L13" i="12"/>
  <c r="AB13" i="12"/>
  <c r="L12" i="12"/>
  <c r="AB12" i="12" s="1"/>
  <c r="L11" i="12"/>
  <c r="AB11" i="12"/>
  <c r="L10" i="12"/>
  <c r="AB10" i="12" s="1"/>
  <c r="L9" i="12"/>
  <c r="AB9" i="12"/>
  <c r="L8" i="12"/>
  <c r="AB8" i="12" s="1"/>
  <c r="D4" i="12"/>
  <c r="M4" i="12" s="1"/>
  <c r="AC4" i="12" s="1"/>
  <c r="M3" i="12"/>
  <c r="AC3" i="12" s="1"/>
  <c r="D2" i="12"/>
  <c r="M2" i="12" s="1"/>
  <c r="AC2" i="12" s="1"/>
  <c r="L37" i="11"/>
  <c r="AB37" i="11"/>
  <c r="L36" i="11"/>
  <c r="AB36" i="11" s="1"/>
  <c r="L34" i="11"/>
  <c r="AB34" i="11"/>
  <c r="L33" i="11"/>
  <c r="AB33" i="11" s="1"/>
  <c r="L32" i="11"/>
  <c r="AB32" i="11"/>
  <c r="L31" i="11"/>
  <c r="AB31" i="11" s="1"/>
  <c r="L30" i="11"/>
  <c r="AB30" i="11"/>
  <c r="L29" i="11"/>
  <c r="AB29" i="11" s="1"/>
  <c r="L28" i="11"/>
  <c r="AB28" i="11"/>
  <c r="L27" i="11"/>
  <c r="AB27" i="11" s="1"/>
  <c r="L26" i="11"/>
  <c r="AB26" i="11"/>
  <c r="L25" i="11"/>
  <c r="AB25" i="11" s="1"/>
  <c r="L24" i="11"/>
  <c r="AB24" i="11"/>
  <c r="L23" i="11"/>
  <c r="AB23" i="11" s="1"/>
  <c r="L22" i="11"/>
  <c r="AB22" i="11"/>
  <c r="L21" i="11"/>
  <c r="AB21" i="11" s="1"/>
  <c r="L20" i="11"/>
  <c r="AB20" i="11"/>
  <c r="L19" i="11"/>
  <c r="AB19" i="11" s="1"/>
  <c r="L18" i="11"/>
  <c r="AB18" i="11"/>
  <c r="L17" i="11"/>
  <c r="AB17" i="11" s="1"/>
  <c r="L16" i="11"/>
  <c r="AB16" i="11"/>
  <c r="L15" i="11"/>
  <c r="AB15" i="11" s="1"/>
  <c r="L14" i="11"/>
  <c r="AB14" i="11"/>
  <c r="L13" i="11"/>
  <c r="AB13" i="11" s="1"/>
  <c r="L12" i="11"/>
  <c r="AB12" i="11"/>
  <c r="L11" i="11"/>
  <c r="AB11" i="11" s="1"/>
  <c r="L10" i="11"/>
  <c r="AB10" i="11"/>
  <c r="L9" i="11"/>
  <c r="AB9" i="11" s="1"/>
  <c r="L8" i="11"/>
  <c r="AB8" i="11"/>
  <c r="D4" i="11"/>
  <c r="M4" i="11" s="1"/>
  <c r="AC4" i="11" s="1"/>
  <c r="M3" i="11"/>
  <c r="AC3" i="11" s="1"/>
  <c r="D2" i="11"/>
  <c r="M2" i="11" s="1"/>
  <c r="AC2" i="11"/>
  <c r="L38" i="10"/>
  <c r="AB38" i="10" s="1"/>
  <c r="L37" i="10"/>
  <c r="AB37" i="10"/>
  <c r="L35" i="10"/>
  <c r="AB35" i="10" s="1"/>
  <c r="L34" i="10"/>
  <c r="AB34" i="10"/>
  <c r="L33" i="10"/>
  <c r="AB33" i="10" s="1"/>
  <c r="L32" i="10"/>
  <c r="AB32" i="10"/>
  <c r="L31" i="10"/>
  <c r="AB31" i="10" s="1"/>
  <c r="L30" i="10"/>
  <c r="AB30" i="10"/>
  <c r="L29" i="10"/>
  <c r="AB29" i="10" s="1"/>
  <c r="L28" i="10"/>
  <c r="AB28" i="10"/>
  <c r="L27" i="10"/>
  <c r="AB27" i="10" s="1"/>
  <c r="L26" i="10"/>
  <c r="AB26" i="10"/>
  <c r="L25" i="10"/>
  <c r="AB25" i="10" s="1"/>
  <c r="L24" i="10"/>
  <c r="AB24" i="10"/>
  <c r="L23" i="10"/>
  <c r="AB23" i="10" s="1"/>
  <c r="L22" i="10"/>
  <c r="AB22" i="10"/>
  <c r="L21" i="10"/>
  <c r="AB21" i="10" s="1"/>
  <c r="L20" i="10"/>
  <c r="AB20" i="10"/>
  <c r="L19" i="10"/>
  <c r="AB19" i="10" s="1"/>
  <c r="L18" i="10"/>
  <c r="AB18" i="10"/>
  <c r="L17" i="10"/>
  <c r="AB17" i="10" s="1"/>
  <c r="L16" i="10"/>
  <c r="AB16" i="10"/>
  <c r="L15" i="10"/>
  <c r="AB15" i="10" s="1"/>
  <c r="L14" i="10"/>
  <c r="AB14" i="10"/>
  <c r="L13" i="10"/>
  <c r="AB13" i="10" s="1"/>
  <c r="L12" i="10"/>
  <c r="AB12" i="10"/>
  <c r="AB11" i="10"/>
  <c r="AB10" i="10"/>
  <c r="L9" i="10"/>
  <c r="AB9" i="10"/>
  <c r="L8" i="10"/>
  <c r="AB8" i="10" s="1"/>
  <c r="D4" i="10"/>
  <c r="M4" i="10" s="1"/>
  <c r="AC4" i="10" s="1"/>
  <c r="M3" i="10"/>
  <c r="AC3" i="10" s="1"/>
  <c r="D2" i="10"/>
  <c r="M2" i="10" s="1"/>
  <c r="AC2" i="10" s="1"/>
  <c r="M2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9" i="9"/>
  <c r="L37" i="9"/>
  <c r="AB37" i="9"/>
  <c r="L36" i="9"/>
  <c r="AB36" i="9" s="1"/>
  <c r="L34" i="9"/>
  <c r="AB34" i="9"/>
  <c r="L33" i="9"/>
  <c r="AB33" i="9" s="1"/>
  <c r="L32" i="9"/>
  <c r="AB32" i="9" s="1"/>
  <c r="L31" i="9"/>
  <c r="AB31" i="9" s="1"/>
  <c r="L30" i="9"/>
  <c r="AB30" i="9" s="1"/>
  <c r="L29" i="9"/>
  <c r="AB29" i="9" s="1"/>
  <c r="L28" i="9"/>
  <c r="AB28" i="9"/>
  <c r="L27" i="9"/>
  <c r="AB27" i="9" s="1"/>
  <c r="L26" i="9"/>
  <c r="AB26" i="9"/>
  <c r="L25" i="9"/>
  <c r="AB25" i="9" s="1"/>
  <c r="L24" i="9"/>
  <c r="AB24" i="9" s="1"/>
  <c r="L23" i="9"/>
  <c r="AB23" i="9" s="1"/>
  <c r="L22" i="9"/>
  <c r="AB22" i="9" s="1"/>
  <c r="L21" i="9"/>
  <c r="AB21" i="9" s="1"/>
  <c r="L20" i="9"/>
  <c r="AB20" i="9"/>
  <c r="L19" i="9"/>
  <c r="AB19" i="9" s="1"/>
  <c r="L18" i="9"/>
  <c r="AB18" i="9"/>
  <c r="L17" i="9"/>
  <c r="AB17" i="9" s="1"/>
  <c r="L16" i="9"/>
  <c r="AB16" i="9" s="1"/>
  <c r="L15" i="9"/>
  <c r="AB15" i="9" s="1"/>
  <c r="L14" i="9"/>
  <c r="AB14" i="9" s="1"/>
  <c r="L13" i="9"/>
  <c r="AB13" i="9" s="1"/>
  <c r="L12" i="9"/>
  <c r="AB12" i="9"/>
  <c r="L11" i="9"/>
  <c r="AB11" i="9" s="1"/>
  <c r="L10" i="9"/>
  <c r="AB10" i="9"/>
  <c r="L9" i="9"/>
  <c r="AB9" i="9" s="1"/>
  <c r="L8" i="9"/>
  <c r="AB8" i="9" s="1"/>
  <c r="D4" i="9"/>
  <c r="M4" i="9" s="1"/>
  <c r="AC4" i="9" s="1"/>
  <c r="M3" i="9"/>
  <c r="AC3" i="9" s="1"/>
  <c r="D2" i="9"/>
  <c r="M2" i="9"/>
  <c r="AC2" i="9"/>
  <c r="H33" i="8"/>
  <c r="M33" i="8" s="1"/>
  <c r="H10" i="8"/>
  <c r="J10" i="8"/>
  <c r="H11" i="8"/>
  <c r="M11" i="8" s="1"/>
  <c r="H12" i="8"/>
  <c r="M12" i="8" s="1"/>
  <c r="H13" i="8"/>
  <c r="M13" i="8" s="1"/>
  <c r="H14" i="8"/>
  <c r="H15" i="8"/>
  <c r="M15" i="8" s="1"/>
  <c r="H16" i="8"/>
  <c r="H17" i="8"/>
  <c r="H18" i="8"/>
  <c r="M18" i="8"/>
  <c r="H19" i="8"/>
  <c r="M19" i="8" s="1"/>
  <c r="H20" i="8"/>
  <c r="H21" i="8"/>
  <c r="J21" i="8" s="1"/>
  <c r="H23" i="8"/>
  <c r="M23" i="8" s="1"/>
  <c r="H24" i="8"/>
  <c r="H25" i="8"/>
  <c r="H26" i="8"/>
  <c r="M26" i="8"/>
  <c r="H28" i="8"/>
  <c r="H30" i="8"/>
  <c r="M30" i="8"/>
  <c r="H31" i="8"/>
  <c r="M31" i="8" s="1"/>
  <c r="H32" i="8"/>
  <c r="M32" i="8" s="1"/>
  <c r="L38" i="8"/>
  <c r="AB38" i="8"/>
  <c r="L35" i="8"/>
  <c r="AB35" i="8" s="1"/>
  <c r="L33" i="8"/>
  <c r="AB33" i="8" s="1"/>
  <c r="L32" i="8"/>
  <c r="AB32" i="8" s="1"/>
  <c r="L31" i="8"/>
  <c r="AB31" i="8" s="1"/>
  <c r="L30" i="8"/>
  <c r="AB30" i="8" s="1"/>
  <c r="L28" i="8"/>
  <c r="AB28" i="8"/>
  <c r="L26" i="8"/>
  <c r="AB26" i="8" s="1"/>
  <c r="L25" i="8"/>
  <c r="AB25" i="8"/>
  <c r="L24" i="8"/>
  <c r="AB24" i="8" s="1"/>
  <c r="L23" i="8"/>
  <c r="AB23" i="8" s="1"/>
  <c r="L21" i="8"/>
  <c r="AB21" i="8" s="1"/>
  <c r="L20" i="8"/>
  <c r="AB20" i="8" s="1"/>
  <c r="L19" i="8"/>
  <c r="AB19" i="8" s="1"/>
  <c r="L18" i="8"/>
  <c r="AB18" i="8"/>
  <c r="L17" i="8"/>
  <c r="AB17" i="8" s="1"/>
  <c r="L16" i="8"/>
  <c r="AB16" i="8"/>
  <c r="L15" i="8"/>
  <c r="AB15" i="8" s="1"/>
  <c r="L14" i="8"/>
  <c r="AB14" i="8" s="1"/>
  <c r="L13" i="8"/>
  <c r="AB13" i="8" s="1"/>
  <c r="L12" i="8"/>
  <c r="AB12" i="8" s="1"/>
  <c r="L11" i="8"/>
  <c r="AB11" i="8" s="1"/>
  <c r="L10" i="8"/>
  <c r="AB10" i="8"/>
  <c r="L9" i="8"/>
  <c r="AB9" i="8" s="1"/>
  <c r="L8" i="8"/>
  <c r="AB8" i="8"/>
  <c r="D4" i="8"/>
  <c r="M4" i="8" s="1"/>
  <c r="AC4" i="8" s="1"/>
  <c r="M3" i="8"/>
  <c r="AC3" i="8" s="1"/>
  <c r="D2" i="8"/>
  <c r="M2" i="8"/>
  <c r="AC2" i="8" s="1"/>
  <c r="M13" i="4"/>
  <c r="M10" i="4"/>
  <c r="M11" i="4"/>
  <c r="L37" i="4"/>
  <c r="AB37" i="4" s="1"/>
  <c r="L35" i="4"/>
  <c r="AB35" i="4"/>
  <c r="L34" i="4"/>
  <c r="AB34" i="4" s="1"/>
  <c r="L33" i="4"/>
  <c r="AB33" i="4"/>
  <c r="L32" i="4"/>
  <c r="AB32" i="4"/>
  <c r="L31" i="4"/>
  <c r="AB31" i="4"/>
  <c r="L30" i="4"/>
  <c r="AB30" i="4"/>
  <c r="L29" i="4"/>
  <c r="AB29" i="4"/>
  <c r="L28" i="4"/>
  <c r="AB28" i="4"/>
  <c r="L27" i="4"/>
  <c r="AB27" i="4"/>
  <c r="L26" i="4"/>
  <c r="AB26" i="4"/>
  <c r="L25" i="4"/>
  <c r="AB25" i="4"/>
  <c r="L24" i="4"/>
  <c r="AB24" i="4"/>
  <c r="L23" i="4"/>
  <c r="AB23" i="4"/>
  <c r="L22" i="4"/>
  <c r="AB22" i="4"/>
  <c r="L21" i="4"/>
  <c r="AB21" i="4"/>
  <c r="L20" i="4"/>
  <c r="AB20" i="4"/>
  <c r="L19" i="4"/>
  <c r="AB19" i="4"/>
  <c r="L18" i="4"/>
  <c r="AB18" i="4"/>
  <c r="L17" i="4"/>
  <c r="AB17" i="4"/>
  <c r="L16" i="4"/>
  <c r="AB16" i="4"/>
  <c r="L15" i="4"/>
  <c r="AB15" i="4"/>
  <c r="L14" i="4"/>
  <c r="AB14" i="4"/>
  <c r="L13" i="4"/>
  <c r="AB13" i="4"/>
  <c r="L12" i="4"/>
  <c r="AB12" i="4"/>
  <c r="L11" i="4"/>
  <c r="AB11" i="4"/>
  <c r="L10" i="4"/>
  <c r="AB10" i="4"/>
  <c r="L9" i="4"/>
  <c r="AB9" i="4"/>
  <c r="D4" i="4"/>
  <c r="M4" i="4" s="1"/>
  <c r="AC4" i="4" s="1"/>
  <c r="L4" i="4"/>
  <c r="AB4" i="4" s="1"/>
  <c r="M3" i="4"/>
  <c r="AC3" i="4" s="1"/>
  <c r="L3" i="4"/>
  <c r="AB3" i="4" s="1"/>
  <c r="D2" i="4"/>
  <c r="M2" i="4" s="1"/>
  <c r="AC2" i="4"/>
  <c r="L2" i="4"/>
  <c r="AB2" i="4" s="1"/>
  <c r="D4" i="3"/>
  <c r="M4" i="3" s="1"/>
  <c r="AC4" i="3" s="1"/>
  <c r="M3" i="3"/>
  <c r="AC3" i="3" s="1"/>
  <c r="D2" i="3"/>
  <c r="M2" i="3" s="1"/>
  <c r="AC2" i="3" s="1"/>
  <c r="H8" i="11"/>
  <c r="M8" i="11"/>
  <c r="H8" i="10"/>
  <c r="L38" i="7"/>
  <c r="AB38" i="7" s="1"/>
  <c r="L37" i="7"/>
  <c r="AB37" i="7"/>
  <c r="L35" i="7"/>
  <c r="AB35" i="7"/>
  <c r="L34" i="7"/>
  <c r="AB34" i="7"/>
  <c r="L33" i="7"/>
  <c r="AB33" i="7" s="1"/>
  <c r="L32" i="7"/>
  <c r="AB32" i="7"/>
  <c r="L31" i="7"/>
  <c r="AB31" i="7" s="1"/>
  <c r="L30" i="7"/>
  <c r="AB30" i="7"/>
  <c r="L29" i="7"/>
  <c r="AB29" i="7" s="1"/>
  <c r="L28" i="7"/>
  <c r="AB28" i="7"/>
  <c r="L27" i="7"/>
  <c r="AB27" i="7"/>
  <c r="L26" i="7"/>
  <c r="AB26" i="7"/>
  <c r="L25" i="7"/>
  <c r="AB25" i="7" s="1"/>
  <c r="L24" i="7"/>
  <c r="AB24" i="7"/>
  <c r="L23" i="7"/>
  <c r="AB23" i="7" s="1"/>
  <c r="L22" i="7"/>
  <c r="AB22" i="7"/>
  <c r="L21" i="7"/>
  <c r="AB21" i="7" s="1"/>
  <c r="L20" i="7"/>
  <c r="AB20" i="7"/>
  <c r="L19" i="7"/>
  <c r="AB19" i="7"/>
  <c r="L18" i="7"/>
  <c r="AB18" i="7"/>
  <c r="L17" i="7"/>
  <c r="AB17" i="7" s="1"/>
  <c r="L16" i="7"/>
  <c r="AB16" i="7"/>
  <c r="L15" i="7"/>
  <c r="AB15" i="7" s="1"/>
  <c r="L14" i="7"/>
  <c r="AB14" i="7"/>
  <c r="L13" i="7"/>
  <c r="AB13" i="7" s="1"/>
  <c r="L12" i="7"/>
  <c r="AB12" i="7"/>
  <c r="L11" i="7"/>
  <c r="AB11" i="7"/>
  <c r="L10" i="7"/>
  <c r="AB10" i="7"/>
  <c r="L9" i="7"/>
  <c r="AB9" i="7" s="1"/>
  <c r="L8" i="7"/>
  <c r="AB8" i="7"/>
  <c r="D4" i="7"/>
  <c r="M4" i="7" s="1"/>
  <c r="AC4" i="7" s="1"/>
  <c r="M3" i="7"/>
  <c r="AC3" i="7" s="1"/>
  <c r="D2" i="7"/>
  <c r="M2" i="7" s="1"/>
  <c r="AC2" i="7" s="1"/>
  <c r="M34" i="6"/>
  <c r="L37" i="6"/>
  <c r="AB37" i="6" s="1"/>
  <c r="L36" i="6"/>
  <c r="AB36" i="6" s="1"/>
  <c r="L34" i="6"/>
  <c r="AB34" i="6" s="1"/>
  <c r="L33" i="6"/>
  <c r="AB33" i="6" s="1"/>
  <c r="L32" i="6"/>
  <c r="AB32" i="6"/>
  <c r="L31" i="6"/>
  <c r="AB31" i="6" s="1"/>
  <c r="L30" i="6"/>
  <c r="AB30" i="6"/>
  <c r="L29" i="6"/>
  <c r="AB29" i="6" s="1"/>
  <c r="L28" i="6"/>
  <c r="AB28" i="6" s="1"/>
  <c r="L27" i="6"/>
  <c r="AB27" i="6" s="1"/>
  <c r="L26" i="6"/>
  <c r="AB26" i="6" s="1"/>
  <c r="L25" i="6"/>
  <c r="AB25" i="6" s="1"/>
  <c r="L24" i="6"/>
  <c r="AB24" i="6"/>
  <c r="L23" i="6"/>
  <c r="AB23" i="6" s="1"/>
  <c r="L22" i="6"/>
  <c r="AB22" i="6"/>
  <c r="L21" i="6"/>
  <c r="AB21" i="6" s="1"/>
  <c r="L20" i="6"/>
  <c r="AB20" i="6" s="1"/>
  <c r="L19" i="6"/>
  <c r="AB19" i="6" s="1"/>
  <c r="L18" i="6"/>
  <c r="AB18" i="6" s="1"/>
  <c r="L17" i="6"/>
  <c r="AB17" i="6" s="1"/>
  <c r="L16" i="6"/>
  <c r="AB16" i="6"/>
  <c r="AB15" i="6"/>
  <c r="L11" i="6"/>
  <c r="AB11" i="6"/>
  <c r="L10" i="6"/>
  <c r="AB10" i="6" s="1"/>
  <c r="L9" i="6"/>
  <c r="AB9" i="6"/>
  <c r="L8" i="6"/>
  <c r="AB8" i="6" s="1"/>
  <c r="D4" i="6"/>
  <c r="M4" i="6" s="1"/>
  <c r="AC4" i="6" s="1"/>
  <c r="M3" i="6"/>
  <c r="AC3" i="6" s="1"/>
  <c r="D2" i="6"/>
  <c r="M2" i="6"/>
  <c r="AC2" i="6"/>
  <c r="H9" i="5"/>
  <c r="M9" i="5"/>
  <c r="J12" i="5"/>
  <c r="J15" i="5"/>
  <c r="J25" i="5"/>
  <c r="J34" i="5"/>
  <c r="L38" i="5"/>
  <c r="AB38" i="5"/>
  <c r="L37" i="5"/>
  <c r="AB37" i="5"/>
  <c r="L35" i="5"/>
  <c r="AB35" i="5"/>
  <c r="L34" i="5"/>
  <c r="AB34" i="5"/>
  <c r="L33" i="5"/>
  <c r="AB33" i="5"/>
  <c r="L32" i="5"/>
  <c r="AB32" i="5"/>
  <c r="L31" i="5"/>
  <c r="AB31" i="5"/>
  <c r="L30" i="5"/>
  <c r="AB30" i="5"/>
  <c r="L29" i="5"/>
  <c r="AB29" i="5"/>
  <c r="L28" i="5"/>
  <c r="AB28" i="5"/>
  <c r="L27" i="5"/>
  <c r="AB27" i="5"/>
  <c r="L26" i="5"/>
  <c r="AB26" i="5"/>
  <c r="L25" i="5"/>
  <c r="AB25" i="5"/>
  <c r="L24" i="5"/>
  <c r="AB24" i="5"/>
  <c r="L23" i="5"/>
  <c r="AB23" i="5"/>
  <c r="L22" i="5"/>
  <c r="AB22" i="5"/>
  <c r="L21" i="5"/>
  <c r="AB21" i="5"/>
  <c r="AB20" i="5"/>
  <c r="L19" i="5"/>
  <c r="AB19" i="5"/>
  <c r="L18" i="5"/>
  <c r="AB18" i="5" s="1"/>
  <c r="L17" i="5"/>
  <c r="AB17" i="5" s="1"/>
  <c r="L16" i="5"/>
  <c r="AB16" i="5" s="1"/>
  <c r="L15" i="5"/>
  <c r="AB15" i="5" s="1"/>
  <c r="L14" i="5"/>
  <c r="AB14" i="5" s="1"/>
  <c r="L13" i="5"/>
  <c r="AB13" i="5"/>
  <c r="L12" i="5"/>
  <c r="AB12" i="5" s="1"/>
  <c r="L11" i="5"/>
  <c r="AB11" i="5"/>
  <c r="L10" i="5"/>
  <c r="AB10" i="5" s="1"/>
  <c r="AB9" i="5"/>
  <c r="L8" i="5"/>
  <c r="AB8" i="5"/>
  <c r="D4" i="5"/>
  <c r="M4" i="5" s="1"/>
  <c r="AC4" i="5" s="1"/>
  <c r="L4" i="5"/>
  <c r="AB4" i="5" s="1"/>
  <c r="M3" i="5"/>
  <c r="AC3" i="5" s="1"/>
  <c r="L3" i="5"/>
  <c r="AB3" i="5" s="1"/>
  <c r="D2" i="5"/>
  <c r="M2" i="5"/>
  <c r="AC2" i="5" s="1"/>
  <c r="L2" i="5"/>
  <c r="AB2" i="5"/>
  <c r="D2" i="2"/>
  <c r="M2" i="2" s="1"/>
  <c r="AC2" i="2" s="1"/>
  <c r="J12" i="8"/>
  <c r="J30" i="5"/>
  <c r="J24" i="9"/>
  <c r="J23" i="9"/>
  <c r="J31" i="9"/>
  <c r="J17" i="9"/>
  <c r="J30" i="9"/>
  <c r="J10" i="9"/>
  <c r="J9" i="9"/>
  <c r="G44" i="12"/>
  <c r="G45" i="12" s="1"/>
  <c r="G44" i="10"/>
  <c r="G45" i="10" s="1"/>
  <c r="G46" i="10" s="1"/>
  <c r="J34" i="9"/>
  <c r="J18" i="9"/>
  <c r="J32" i="5"/>
  <c r="J16" i="5"/>
  <c r="J27" i="9"/>
  <c r="J21" i="9"/>
  <c r="J11" i="9"/>
  <c r="J28" i="9"/>
  <c r="J12" i="9"/>
  <c r="J29" i="9"/>
  <c r="J25" i="9"/>
  <c r="J19" i="9"/>
  <c r="J13" i="9"/>
  <c r="J26" i="9"/>
  <c r="J20" i="9"/>
  <c r="J14" i="9"/>
  <c r="J32" i="9"/>
  <c r="J33" i="9"/>
  <c r="J10" i="5"/>
  <c r="J17" i="5"/>
  <c r="J31" i="5"/>
  <c r="J23" i="5"/>
  <c r="J21" i="5"/>
  <c r="J22" i="5"/>
  <c r="J35" i="5"/>
  <c r="J29" i="5"/>
  <c r="J24" i="5"/>
  <c r="J26" i="8"/>
  <c r="J28" i="30"/>
  <c r="J19" i="8"/>
  <c r="J15" i="8"/>
  <c r="J38" i="8"/>
  <c r="AM40" i="2"/>
  <c r="AM43" i="3" s="1"/>
  <c r="AM42" i="4" s="1"/>
  <c r="AM43" i="5" s="1"/>
  <c r="AM42" i="6" s="1"/>
  <c r="AM43" i="7" s="1"/>
  <c r="AM43" i="8" s="1"/>
  <c r="AM42" i="9" s="1"/>
  <c r="AM43" i="10" s="1"/>
  <c r="AM42" i="11" s="1"/>
  <c r="AM43" i="12" s="1"/>
  <c r="AC40" i="2"/>
  <c r="AC43" i="3" s="1"/>
  <c r="AC42" i="4" s="1"/>
  <c r="AC43" i="5" s="1"/>
  <c r="AC42" i="6" s="1"/>
  <c r="AC43" i="7" s="1"/>
  <c r="AC43" i="8" s="1"/>
  <c r="AC42" i="9" s="1"/>
  <c r="AC43" i="10" s="1"/>
  <c r="AC42" i="11" s="1"/>
  <c r="AC43" i="12" s="1"/>
  <c r="M8" i="8"/>
  <c r="J8" i="8"/>
  <c r="J33" i="8"/>
  <c r="J17" i="30"/>
  <c r="J25" i="30"/>
  <c r="M13" i="30"/>
  <c r="J9" i="5"/>
  <c r="J36" i="8"/>
  <c r="M36" i="8"/>
  <c r="J32" i="8"/>
  <c r="J25" i="8"/>
  <c r="M25" i="8"/>
  <c r="J20" i="8"/>
  <c r="M20" i="8"/>
  <c r="J16" i="8"/>
  <c r="M16" i="8"/>
  <c r="J35" i="8"/>
  <c r="M35" i="8"/>
  <c r="J29" i="8"/>
  <c r="M29" i="8"/>
  <c r="J8" i="9"/>
  <c r="AO40" i="2"/>
  <c r="J30" i="8"/>
  <c r="J11" i="8"/>
  <c r="J36" i="30"/>
  <c r="M10" i="30"/>
  <c r="AE40" i="2"/>
  <c r="J18" i="8"/>
  <c r="J29" i="30"/>
  <c r="J35" i="30"/>
  <c r="J23" i="8"/>
  <c r="J24" i="30"/>
  <c r="J16" i="30"/>
  <c r="AK40" i="2"/>
  <c r="AK43" i="3" s="1"/>
  <c r="AK42" i="4" s="1"/>
  <c r="AK43" i="5" s="1"/>
  <c r="AK42" i="6" s="1"/>
  <c r="AK43" i="7" s="1"/>
  <c r="AK43" i="8" s="1"/>
  <c r="AK42" i="9" s="1"/>
  <c r="AK43" i="10" s="1"/>
  <c r="AK42" i="11" s="1"/>
  <c r="AK43" i="12" s="1"/>
  <c r="H41" i="9"/>
  <c r="J13" i="8"/>
  <c r="H42" i="10"/>
  <c r="J30" i="30"/>
  <c r="M15" i="30"/>
  <c r="AN40" i="2"/>
  <c r="AN43" i="2" s="1"/>
  <c r="J27" i="8"/>
  <c r="J34" i="8"/>
  <c r="J22" i="8"/>
  <c r="H42" i="12"/>
  <c r="J8" i="12"/>
  <c r="J8" i="5"/>
  <c r="J23" i="30"/>
  <c r="H42" i="30"/>
  <c r="M21" i="30"/>
  <c r="J21" i="30"/>
  <c r="M19" i="30"/>
  <c r="J19" i="30"/>
  <c r="AD40" i="2"/>
  <c r="AD43" i="3" s="1"/>
  <c r="AD42" i="4" s="1"/>
  <c r="AD43" i="5" s="1"/>
  <c r="AD42" i="6" s="1"/>
  <c r="AD43" i="7" s="1"/>
  <c r="AD43" i="8" s="1"/>
  <c r="AD42" i="9" s="1"/>
  <c r="AD43" i="10" s="1"/>
  <c r="AD42" i="11" s="1"/>
  <c r="AD43" i="12" s="1"/>
  <c r="J32" i="30"/>
  <c r="J11" i="30"/>
  <c r="AL40" i="2"/>
  <c r="AL43" i="3" s="1"/>
  <c r="AL42" i="4" s="1"/>
  <c r="AL43" i="5" s="1"/>
  <c r="AL42" i="6" s="1"/>
  <c r="AL43" i="7" s="1"/>
  <c r="AL43" i="8" s="1"/>
  <c r="AL42" i="9" s="1"/>
  <c r="AL43" i="10" s="1"/>
  <c r="AL42" i="11" s="1"/>
  <c r="AL43" i="12" s="1"/>
  <c r="G43" i="9"/>
  <c r="G44" i="9"/>
  <c r="J8" i="11"/>
  <c r="M8" i="10"/>
  <c r="G46" i="12"/>
  <c r="G43" i="11"/>
  <c r="H41" i="11"/>
  <c r="E16" i="33"/>
  <c r="D10" i="33"/>
  <c r="V40" i="2"/>
  <c r="V43" i="3" s="1"/>
  <c r="V42" i="4" s="1"/>
  <c r="V43" i="5" s="1"/>
  <c r="V42" i="6" s="1"/>
  <c r="V43" i="7" s="1"/>
  <c r="V43" i="8" s="1"/>
  <c r="V42" i="9" s="1"/>
  <c r="V43" i="10" s="1"/>
  <c r="V42" i="11" s="1"/>
  <c r="V43" i="12" s="1"/>
  <c r="G44" i="7"/>
  <c r="H42" i="7"/>
  <c r="S42" i="7"/>
  <c r="J18" i="5"/>
  <c r="J33" i="5"/>
  <c r="J28" i="5"/>
  <c r="J27" i="5"/>
  <c r="J26" i="5"/>
  <c r="J20" i="5"/>
  <c r="J14" i="5"/>
  <c r="J19" i="5"/>
  <c r="J13" i="5"/>
  <c r="J11" i="5"/>
  <c r="H42" i="5"/>
  <c r="G44" i="5"/>
  <c r="G45" i="5" s="1"/>
  <c r="M9" i="4"/>
  <c r="X40" i="2"/>
  <c r="H42" i="1"/>
  <c r="G44" i="1"/>
  <c r="G45" i="1" s="1"/>
  <c r="M42" i="30"/>
  <c r="L42" i="30" s="1"/>
  <c r="G45" i="9"/>
  <c r="G44" i="11"/>
  <c r="G45" i="11" s="1"/>
  <c r="M42" i="5"/>
  <c r="L42" i="5"/>
  <c r="G46" i="5"/>
  <c r="O42" i="1"/>
  <c r="O43" i="1" s="1"/>
  <c r="O40" i="2"/>
  <c r="O43" i="3" s="1"/>
  <c r="O42" i="4" s="1"/>
  <c r="O43" i="5" s="1"/>
  <c r="O42" i="6" s="1"/>
  <c r="O43" i="7" s="1"/>
  <c r="O43" i="8" s="1"/>
  <c r="O42" i="9" s="1"/>
  <c r="O43" i="10" s="1"/>
  <c r="O42" i="11" s="1"/>
  <c r="O43" i="12" s="1"/>
  <c r="P42" i="1"/>
  <c r="P43" i="1"/>
  <c r="P40" i="2"/>
  <c r="P43" i="3" s="1"/>
  <c r="P42" i="4" s="1"/>
  <c r="P43" i="5" s="1"/>
  <c r="P42" i="6" s="1"/>
  <c r="P43" i="7" s="1"/>
  <c r="P43" i="8" s="1"/>
  <c r="P42" i="9" s="1"/>
  <c r="P43" i="10" s="1"/>
  <c r="P42" i="11" s="1"/>
  <c r="P43" i="12" s="1"/>
  <c r="Q42" i="1"/>
  <c r="Q43" i="1" s="1"/>
  <c r="Q40" i="2" s="1"/>
  <c r="Q43" i="3" s="1"/>
  <c r="Q42" i="4" s="1"/>
  <c r="Q43" i="5" s="1"/>
  <c r="Q42" i="6" s="1"/>
  <c r="Q43" i="7" s="1"/>
  <c r="Q43" i="8" s="1"/>
  <c r="Q42" i="9" s="1"/>
  <c r="Q43" i="10" s="1"/>
  <c r="Q42" i="11" s="1"/>
  <c r="Q43" i="12" s="1"/>
  <c r="R42" i="1"/>
  <c r="R43" i="1"/>
  <c r="R40" i="2"/>
  <c r="R43" i="3" s="1"/>
  <c r="R42" i="4" s="1"/>
  <c r="R43" i="5" s="1"/>
  <c r="R42" i="6" s="1"/>
  <c r="R43" i="7" s="1"/>
  <c r="R43" i="8" s="1"/>
  <c r="R42" i="9" s="1"/>
  <c r="R43" i="10" s="1"/>
  <c r="R42" i="11" s="1"/>
  <c r="R43" i="12" s="1"/>
  <c r="N42" i="1"/>
  <c r="N43" i="1"/>
  <c r="N40" i="2"/>
  <c r="S42" i="1"/>
  <c r="S43" i="1"/>
  <c r="S40" i="2" s="1"/>
  <c r="M10" i="3" l="1"/>
  <c r="AF42" i="2"/>
  <c r="J8" i="2"/>
  <c r="U42" i="2"/>
  <c r="AG42" i="2"/>
  <c r="AN43" i="3"/>
  <c r="AN42" i="4" s="1"/>
  <c r="AN43" i="5" s="1"/>
  <c r="AN42" i="6" s="1"/>
  <c r="AN43" i="7" s="1"/>
  <c r="AN43" i="8" s="1"/>
  <c r="AN42" i="9" s="1"/>
  <c r="AN43" i="10" s="1"/>
  <c r="AN42" i="11" s="1"/>
  <c r="AN43" i="12" s="1"/>
  <c r="AL43" i="2"/>
  <c r="T42" i="2"/>
  <c r="T43" i="2" s="1"/>
  <c r="M25" i="2"/>
  <c r="M23" i="2"/>
  <c r="AH42" i="2"/>
  <c r="AH43" i="2" s="1"/>
  <c r="AI42" i="2"/>
  <c r="M9" i="2"/>
  <c r="AI43" i="3"/>
  <c r="AI42" i="4" s="1"/>
  <c r="AI43" i="5" s="1"/>
  <c r="AI42" i="6" s="1"/>
  <c r="AI43" i="7" s="1"/>
  <c r="AI43" i="8" s="1"/>
  <c r="AI42" i="9" s="1"/>
  <c r="AI43" i="10" s="1"/>
  <c r="AI42" i="11" s="1"/>
  <c r="AI43" i="12" s="1"/>
  <c r="AI43" i="2"/>
  <c r="Y43" i="2"/>
  <c r="Y43" i="3"/>
  <c r="Y42" i="4" s="1"/>
  <c r="Y43" i="5" s="1"/>
  <c r="Y42" i="6" s="1"/>
  <c r="Y43" i="7" s="1"/>
  <c r="Y43" i="8" s="1"/>
  <c r="Y42" i="9" s="1"/>
  <c r="Y43" i="10" s="1"/>
  <c r="Y42" i="11" s="1"/>
  <c r="Y43" i="12" s="1"/>
  <c r="AE43" i="2"/>
  <c r="M22" i="2"/>
  <c r="M34" i="2"/>
  <c r="J20" i="7"/>
  <c r="J29" i="7"/>
  <c r="G45" i="7"/>
  <c r="G46" i="7" s="1"/>
  <c r="AF43" i="7"/>
  <c r="AF43" i="8" s="1"/>
  <c r="AF42" i="9" s="1"/>
  <c r="AF43" i="10" s="1"/>
  <c r="AF42" i="11" s="1"/>
  <c r="AF43" i="12" s="1"/>
  <c r="J27" i="7"/>
  <c r="M17" i="7"/>
  <c r="J27" i="3"/>
  <c r="AJ43" i="3"/>
  <c r="AJ42" i="4" s="1"/>
  <c r="AJ43" i="5" s="1"/>
  <c r="AJ42" i="6" s="1"/>
  <c r="AJ43" i="7" s="1"/>
  <c r="AJ43" i="8" s="1"/>
  <c r="AJ42" i="9" s="1"/>
  <c r="AJ43" i="10" s="1"/>
  <c r="AJ42" i="11" s="1"/>
  <c r="AJ43" i="12" s="1"/>
  <c r="M15" i="3"/>
  <c r="J37" i="1"/>
  <c r="D19" i="33"/>
  <c r="M9" i="10"/>
  <c r="M42" i="10" s="1"/>
  <c r="L42" i="10" s="1"/>
  <c r="M20" i="2"/>
  <c r="M33" i="1"/>
  <c r="J37" i="8"/>
  <c r="H42" i="3"/>
  <c r="N43" i="3"/>
  <c r="N42" i="4" s="1"/>
  <c r="N43" i="5" s="1"/>
  <c r="N42" i="6" s="1"/>
  <c r="N43" i="7" s="1"/>
  <c r="N43" i="8" s="1"/>
  <c r="N42" i="9" s="1"/>
  <c r="N43" i="10" s="1"/>
  <c r="N42" i="11" s="1"/>
  <c r="N43" i="12" s="1"/>
  <c r="G44" i="3"/>
  <c r="M28" i="3"/>
  <c r="M42" i="3" s="1"/>
  <c r="L42" i="3" s="1"/>
  <c r="AH43" i="3"/>
  <c r="AH42" i="4" s="1"/>
  <c r="AH43" i="5" s="1"/>
  <c r="AH42" i="6" s="1"/>
  <c r="AH43" i="7" s="1"/>
  <c r="AH43" i="8" s="1"/>
  <c r="AH42" i="9" s="1"/>
  <c r="AH43" i="10" s="1"/>
  <c r="AH42" i="11" s="1"/>
  <c r="AH43" i="12" s="1"/>
  <c r="W43" i="2"/>
  <c r="M8" i="2"/>
  <c r="M24" i="2"/>
  <c r="AF43" i="2"/>
  <c r="AM43" i="2"/>
  <c r="Z43" i="2"/>
  <c r="AQ40" i="2"/>
  <c r="M31" i="2"/>
  <c r="AE43" i="3"/>
  <c r="AE42" i="4" s="1"/>
  <c r="AE43" i="5" s="1"/>
  <c r="AE42" i="6" s="1"/>
  <c r="AE43" i="7" s="1"/>
  <c r="AE43" i="8" s="1"/>
  <c r="AE42" i="9" s="1"/>
  <c r="AE43" i="10" s="1"/>
  <c r="AE42" i="11" s="1"/>
  <c r="AE43" i="12" s="1"/>
  <c r="J19" i="2"/>
  <c r="G42" i="2"/>
  <c r="G43" i="2" s="1"/>
  <c r="AJ43" i="2"/>
  <c r="W43" i="3"/>
  <c r="W42" i="4" s="1"/>
  <c r="W43" i="5" s="1"/>
  <c r="W42" i="6" s="1"/>
  <c r="W43" i="7" s="1"/>
  <c r="W43" i="8" s="1"/>
  <c r="W42" i="9" s="1"/>
  <c r="W43" i="10" s="1"/>
  <c r="W42" i="11" s="1"/>
  <c r="W43" i="12" s="1"/>
  <c r="AG43" i="2"/>
  <c r="V43" i="2"/>
  <c r="M18" i="2"/>
  <c r="M9" i="1"/>
  <c r="I41" i="12"/>
  <c r="E18" i="33" s="1"/>
  <c r="I41" i="5"/>
  <c r="E11" i="33" s="1"/>
  <c r="I41" i="8"/>
  <c r="E14" i="33" s="1"/>
  <c r="I41" i="30"/>
  <c r="J39" i="30"/>
  <c r="J43" i="30" s="1"/>
  <c r="G43" i="4"/>
  <c r="G44" i="4" s="1"/>
  <c r="M26" i="4"/>
  <c r="H41" i="6"/>
  <c r="J38" i="6"/>
  <c r="G43" i="6"/>
  <c r="G44" i="6" s="1"/>
  <c r="G45" i="6" s="1"/>
  <c r="M14" i="6"/>
  <c r="M41" i="6" s="1"/>
  <c r="L41" i="6" s="1"/>
  <c r="J39" i="10"/>
  <c r="J39" i="5"/>
  <c r="J39" i="3"/>
  <c r="S43" i="3"/>
  <c r="S42" i="4" s="1"/>
  <c r="S43" i="5" s="1"/>
  <c r="S42" i="6" s="1"/>
  <c r="S43" i="7" s="1"/>
  <c r="S43" i="8" s="1"/>
  <c r="S42" i="9" s="1"/>
  <c r="S43" i="10" s="1"/>
  <c r="S42" i="11" s="1"/>
  <c r="S43" i="12" s="1"/>
  <c r="S43" i="2"/>
  <c r="M24" i="8"/>
  <c r="J24" i="8"/>
  <c r="M43" i="30"/>
  <c r="G46" i="1"/>
  <c r="X43" i="3"/>
  <c r="X42" i="4" s="1"/>
  <c r="X43" i="5" s="1"/>
  <c r="X42" i="6" s="1"/>
  <c r="X43" i="7" s="1"/>
  <c r="X43" i="8" s="1"/>
  <c r="X42" i="9" s="1"/>
  <c r="X43" i="10" s="1"/>
  <c r="X42" i="11" s="1"/>
  <c r="X43" i="12" s="1"/>
  <c r="X43" i="2"/>
  <c r="AO43" i="3"/>
  <c r="AO42" i="4" s="1"/>
  <c r="AO43" i="5" s="1"/>
  <c r="AO42" i="6" s="1"/>
  <c r="AO43" i="7" s="1"/>
  <c r="AO43" i="8" s="1"/>
  <c r="AO42" i="9" s="1"/>
  <c r="AO43" i="10" s="1"/>
  <c r="AO42" i="11" s="1"/>
  <c r="AO43" i="12" s="1"/>
  <c r="AO43" i="2"/>
  <c r="J31" i="8"/>
  <c r="M14" i="8"/>
  <c r="M42" i="8" s="1"/>
  <c r="L42" i="8" s="1"/>
  <c r="J14" i="8"/>
  <c r="M41" i="9"/>
  <c r="L41" i="9" s="1"/>
  <c r="U43" i="2"/>
  <c r="AK43" i="2"/>
  <c r="M17" i="8"/>
  <c r="J17" i="8"/>
  <c r="G44" i="30"/>
  <c r="H42" i="8"/>
  <c r="J38" i="9"/>
  <c r="M21" i="8"/>
  <c r="G44" i="8"/>
  <c r="J28" i="8"/>
  <c r="M28" i="8"/>
  <c r="J30" i="11"/>
  <c r="M30" i="11"/>
  <c r="M22" i="11"/>
  <c r="J22" i="11"/>
  <c r="J14" i="11"/>
  <c r="M14" i="11"/>
  <c r="M36" i="12"/>
  <c r="J36" i="12"/>
  <c r="M28" i="12"/>
  <c r="J28" i="12"/>
  <c r="M20" i="12"/>
  <c r="J20" i="12"/>
  <c r="J28" i="1"/>
  <c r="M28" i="1"/>
  <c r="J24" i="1"/>
  <c r="M24" i="1"/>
  <c r="J13" i="1"/>
  <c r="M13" i="1"/>
  <c r="AP40" i="2"/>
  <c r="J12" i="12"/>
  <c r="J34" i="7"/>
  <c r="M34" i="7"/>
  <c r="J21" i="7"/>
  <c r="M21" i="7"/>
  <c r="J8" i="4"/>
  <c r="J38" i="4" s="1"/>
  <c r="H41" i="4"/>
  <c r="M8" i="4"/>
  <c r="M41" i="4" s="1"/>
  <c r="L41" i="4" s="1"/>
  <c r="J32" i="11"/>
  <c r="M32" i="11"/>
  <c r="J16" i="11"/>
  <c r="M16" i="11"/>
  <c r="M22" i="12"/>
  <c r="J22" i="12"/>
  <c r="J36" i="7"/>
  <c r="M36" i="7"/>
  <c r="J23" i="7"/>
  <c r="M23" i="7"/>
  <c r="J10" i="7"/>
  <c r="M10" i="7"/>
  <c r="J25" i="1"/>
  <c r="M25" i="1"/>
  <c r="I41" i="1"/>
  <c r="E7" i="33" s="1"/>
  <c r="J14" i="12"/>
  <c r="M34" i="12"/>
  <c r="M32" i="12"/>
  <c r="J32" i="12"/>
  <c r="M24" i="12"/>
  <c r="J24" i="12"/>
  <c r="J30" i="7"/>
  <c r="M30" i="7"/>
  <c r="J12" i="7"/>
  <c r="M12" i="7"/>
  <c r="M27" i="1"/>
  <c r="J14" i="1"/>
  <c r="J26" i="1"/>
  <c r="M26" i="1"/>
  <c r="J20" i="11"/>
  <c r="M20" i="11"/>
  <c r="J18" i="12"/>
  <c r="M18" i="12"/>
  <c r="J32" i="7"/>
  <c r="M32" i="7"/>
  <c r="J19" i="7"/>
  <c r="M19" i="7"/>
  <c r="J23" i="1"/>
  <c r="M23" i="1"/>
  <c r="J12" i="1"/>
  <c r="M12" i="1"/>
  <c r="M37" i="2" l="1"/>
  <c r="L37" i="2" s="1"/>
  <c r="G45" i="3"/>
  <c r="G46" i="3" s="1"/>
  <c r="AQ43" i="3"/>
  <c r="AQ42" i="4" s="1"/>
  <c r="AQ43" i="5" s="1"/>
  <c r="AQ42" i="6" s="1"/>
  <c r="AQ43" i="7" s="1"/>
  <c r="AQ43" i="8" s="1"/>
  <c r="AQ42" i="9" s="1"/>
  <c r="AQ43" i="10" s="1"/>
  <c r="AQ42" i="11" s="1"/>
  <c r="AQ43" i="12" s="1"/>
  <c r="AQ43" i="2"/>
  <c r="M38" i="2"/>
  <c r="L38" i="2" s="1"/>
  <c r="E19" i="33"/>
  <c r="G45" i="4"/>
  <c r="J39" i="8"/>
  <c r="J39" i="1"/>
  <c r="J43" i="1" s="1"/>
  <c r="J37" i="2" s="1"/>
  <c r="J40" i="2" s="1"/>
  <c r="J39" i="7"/>
  <c r="M41" i="11"/>
  <c r="L41" i="11" s="1"/>
  <c r="G45" i="8"/>
  <c r="G46" i="8"/>
  <c r="G45" i="30"/>
  <c r="G46" i="30"/>
  <c r="M42" i="1"/>
  <c r="M42" i="12"/>
  <c r="L42" i="12" s="1"/>
  <c r="J39" i="12"/>
  <c r="J38" i="11"/>
  <c r="M42" i="7"/>
  <c r="L42" i="7" s="1"/>
  <c r="AP43" i="3"/>
  <c r="AP42" i="4" s="1"/>
  <c r="AP43" i="5" s="1"/>
  <c r="AP42" i="6" s="1"/>
  <c r="AP43" i="7" s="1"/>
  <c r="AP43" i="8" s="1"/>
  <c r="AP42" i="9" s="1"/>
  <c r="AP43" i="10" s="1"/>
  <c r="AP42" i="11" s="1"/>
  <c r="AP43" i="12" s="1"/>
  <c r="AP43" i="2"/>
  <c r="J40" i="3" l="1"/>
  <c r="J43" i="3" s="1"/>
  <c r="J39" i="4" s="1"/>
  <c r="J42" i="4" s="1"/>
  <c r="J40" i="5" s="1"/>
  <c r="J43" i="5" s="1"/>
  <c r="J39" i="6" s="1"/>
  <c r="J42" i="6" s="1"/>
  <c r="J40" i="7" s="1"/>
  <c r="J43" i="7" s="1"/>
  <c r="J40" i="8" s="1"/>
  <c r="J43" i="8" s="1"/>
  <c r="J39" i="9" s="1"/>
  <c r="J42" i="9" s="1"/>
  <c r="J40" i="10" s="1"/>
  <c r="J43" i="10" s="1"/>
  <c r="J39" i="11" s="1"/>
  <c r="J42" i="11" s="1"/>
  <c r="J40" i="12" s="1"/>
  <c r="J43" i="12" s="1"/>
  <c r="M43" i="1"/>
  <c r="L42" i="1"/>
  <c r="M40" i="2" l="1"/>
  <c r="L43" i="1"/>
  <c r="L40" i="2" l="1"/>
  <c r="M43" i="3"/>
  <c r="L43" i="3" l="1"/>
  <c r="M42" i="4"/>
  <c r="M43" i="5" l="1"/>
  <c r="L42" i="4"/>
  <c r="L43" i="5" l="1"/>
  <c r="M42" i="6"/>
  <c r="L42" i="6" l="1"/>
  <c r="M43" i="7"/>
  <c r="L43" i="7" l="1"/>
  <c r="M43" i="8"/>
  <c r="L43" i="8" l="1"/>
  <c r="M42" i="9"/>
  <c r="L42" i="9" l="1"/>
  <c r="M43" i="10"/>
  <c r="M42" i="11" l="1"/>
  <c r="L43" i="10"/>
  <c r="L42" i="11" l="1"/>
  <c r="M43" i="12"/>
  <c r="L43" i="12" s="1"/>
</calcChain>
</file>

<file path=xl/sharedStrings.xml><?xml version="1.0" encoding="utf-8"?>
<sst xmlns="http://schemas.openxmlformats.org/spreadsheetml/2006/main" count="1263" uniqueCount="303">
  <si>
    <t>Dokumentinformation</t>
  </si>
  <si>
    <t>Dokumentnamn</t>
  </si>
  <si>
    <t>Mall version:</t>
  </si>
  <si>
    <t>Ersätter mall</t>
  </si>
  <si>
    <t>1.0</t>
  </si>
  <si>
    <t>Ingen</t>
  </si>
  <si>
    <t>Dokumentägare:</t>
  </si>
  <si>
    <t>Fastställd av:</t>
  </si>
  <si>
    <t>Fastställt den:</t>
  </si>
  <si>
    <t>Sidor</t>
  </si>
  <si>
    <t>Asken</t>
  </si>
  <si>
    <t>17 flikar</t>
  </si>
  <si>
    <t>Sändlista:</t>
  </si>
  <si>
    <t>Expedierat:</t>
  </si>
  <si>
    <t xml:space="preserve">Utförda förändringar </t>
  </si>
  <si>
    <t>Ändrat av</t>
  </si>
  <si>
    <t>Granskad av</t>
  </si>
  <si>
    <t>Datum</t>
  </si>
  <si>
    <t>Version</t>
  </si>
  <si>
    <t>1.1</t>
  </si>
  <si>
    <r>
      <t xml:space="preserve">Dagar och timmar per månad     </t>
    </r>
    <r>
      <rPr>
        <b/>
        <sz val="8"/>
        <rFont val="Calibri"/>
        <family val="2"/>
        <scheme val="minor"/>
      </rPr>
      <t xml:space="preserve">-     </t>
    </r>
    <r>
      <rPr>
        <i/>
        <sz val="8"/>
        <rFont val="Calibri"/>
        <family val="2"/>
        <scheme val="minor"/>
      </rPr>
      <t>kontrollsummering</t>
    </r>
  </si>
  <si>
    <t>Antal</t>
  </si>
  <si>
    <t>Arb. tid 100 %</t>
  </si>
  <si>
    <t>Arb.tidsförkortn.</t>
  </si>
  <si>
    <r>
      <rPr>
        <b/>
        <sz val="8"/>
        <rFont val="Calibri"/>
        <family val="2"/>
        <scheme val="minor"/>
      </rPr>
      <t>BERÄKNA ANTAL ARBETSDAGAR:</t>
    </r>
    <r>
      <rPr>
        <sz val="8"/>
        <rFont val="Calibri"/>
        <family val="2"/>
        <scheme val="minor"/>
      </rPr>
      <t xml:space="preserve">  Fyll i vardagar som är arbetsfria enligt nedan. Resultatet rapporterar till kolumnen "Antal arb.dagar" till vänster.</t>
    </r>
  </si>
  <si>
    <t>Mån</t>
  </si>
  <si>
    <t>arb.dagar</t>
  </si>
  <si>
    <t>Jmf 100-del</t>
  </si>
  <si>
    <t>Tim o min</t>
  </si>
  <si>
    <t>Tim</t>
  </si>
  <si>
    <t>Orsak</t>
  </si>
  <si>
    <t>Arbetstidsförkortning påverkar inte antal arb.dagar. Däremot avstämning tim o min. Rapporteras manuellt i kolumnerna arb.tidsförkortn.</t>
  </si>
  <si>
    <t>JAN</t>
  </si>
  <si>
    <t>Trettondagsafton</t>
  </si>
  <si>
    <t>ANTAL ARBETSDAGAR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</si>
  <si>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</si>
  <si>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</si>
  <si>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</si>
  <si>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</si>
  <si>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</si>
  <si>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</si>
  <si>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</si>
  <si>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</si>
  <si>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</si>
  <si>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</si>
  <si>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</si>
  <si>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Startdatum </t>
  </si>
  <si>
    <t>Uppdatera år</t>
  </si>
  <si>
    <t>Slutdatum</t>
  </si>
  <si>
    <t>Arbetsfria dagar, ej lör-sön</t>
  </si>
  <si>
    <t>Uppdatera datum</t>
  </si>
  <si>
    <t>Summa dagar per månad</t>
  </si>
  <si>
    <t>Dagen före Alla Helgons dag</t>
  </si>
  <si>
    <t xml:space="preserve">** OBS! att referenstid i 100-delar innebär viss avrundning som till del kan avvika </t>
  </si>
  <si>
    <t>från redovisning i verkliga minuter</t>
  </si>
  <si>
    <t>Börja här!</t>
  </si>
  <si>
    <t xml:space="preserve">Flexibel kontorsarbetstid - sommar- och vintertid </t>
  </si>
  <si>
    <t>OBS! Denna mall fungerar inte om du fördelar din deltid olika över veckan. Då måste normtiden fyllas i manuellt.</t>
  </si>
  <si>
    <t>Vid deltid där lunchrast ej ingår måste 30 min läggas till på arb tid vid registrering då detta dras av i beräkningen.</t>
  </si>
  <si>
    <t>Alternativt att lunchavdraget på 30 min tas bort längst ner i flexbladet och eventuell lunchtid registreras manuellt.</t>
  </si>
  <si>
    <t>Vid flextidsuttag del av dag utan lunch måste likaså 30 minuter läggas till på arb tiden vid registreringen.</t>
  </si>
  <si>
    <r>
      <rPr>
        <b/>
        <sz val="12"/>
        <rFont val="Calibri"/>
        <family val="2"/>
        <scheme val="minor"/>
      </rPr>
      <t>1.  Spara ner en kopia</t>
    </r>
    <r>
      <rPr>
        <sz val="12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av denna fil på din egen dator och öppna den där. Se vidare punkt 2 nedan.</t>
    </r>
  </si>
  <si>
    <t xml:space="preserve">All basinformation i flex- och projektdelen länkar från januarifliken, så oavsett vilken månad du börjar registrera, </t>
  </si>
  <si>
    <t>fyll alltid i namn, ingående saldon, projektnamn osv. i januarifliken.</t>
  </si>
  <si>
    <r>
      <rPr>
        <b/>
        <sz val="12"/>
        <rFont val="Calibri"/>
        <family val="2"/>
        <scheme val="minor"/>
      </rPr>
      <t>2. Jobbar du 100 %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och sommar- och vintertid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gå vidare till fliken januari och fyll i namn i cell D2 +</t>
    </r>
  </si>
  <si>
    <t xml:space="preserve">för in ditt ingående flexsaldo från december föregående år enligt instruktion i januarifliken. </t>
  </si>
  <si>
    <t>Har du projektredovisning som ska löpa vidare, för in även saldo för dessa projekt på samma rad.</t>
  </si>
  <si>
    <r>
      <rPr>
        <b/>
        <sz val="12"/>
        <rFont val="Calibri"/>
        <family val="2"/>
        <scheme val="minor"/>
      </rPr>
      <t>3.  Jobbar du mindre än 100 % och sommar- och vintertid</t>
    </r>
    <r>
      <rPr>
        <b/>
        <sz val="12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Anpassa formlerna nedan</t>
    </r>
  </si>
  <si>
    <t>- Normtid nedan anger hur mycket man ska arbeta under en vecka om arbetet är förlagd till veckans alla dagar.</t>
  </si>
  <si>
    <t>- Denna mall fungerar inte om nu ändrar arbetstid under året. Spara då ned en ny fil och skriv i ny procentsats.</t>
  </si>
  <si>
    <t>- Anpassa normtiden - Fyll i cell D33 nedan med den procenttid som gäller dig, här ifyllt med exemplet 80 %</t>
  </si>
  <si>
    <t>- Uppdatera sedan cellerna B34-B39 med den tid som anges i cellerna D34-D39.</t>
  </si>
  <si>
    <t xml:space="preserve">  beräkningen, alt. att lunchavdraget på 30 min tas bort längst ner i flexbladet och lunchtid registreras manuellt.</t>
  </si>
  <si>
    <t>- Gå nu vidare till fliken Januari och följ instruktuktionerna i punkten 2. ovan.</t>
  </si>
  <si>
    <r>
      <rPr>
        <b/>
        <sz val="12"/>
        <rFont val="Calibri"/>
        <family val="2"/>
        <scheme val="minor"/>
      </rPr>
      <t>4. Är du osäker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på</t>
    </r>
    <r>
      <rPr>
        <sz val="10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vad som gäller för flextid m.m. har du en kortfattad lathund i fliken "Arbetstid"</t>
    </r>
  </si>
  <si>
    <r>
      <rPr>
        <b/>
        <sz val="12"/>
        <rFont val="Calibri"/>
        <family val="2"/>
        <scheme val="minor"/>
      </rPr>
      <t xml:space="preserve">5. I fliken "Fyll i så här" </t>
    </r>
    <r>
      <rPr>
        <sz val="10"/>
        <rFont val="Calibri"/>
        <family val="2"/>
        <scheme val="minor"/>
      </rPr>
      <t>har du ett exempel med några vanliga orsaker till justering av arbetstid.</t>
    </r>
  </si>
  <si>
    <t>Normtid</t>
  </si>
  <si>
    <t>B</t>
  </si>
  <si>
    <t>C</t>
  </si>
  <si>
    <t>D</t>
  </si>
  <si>
    <t>Arb.tid</t>
  </si>
  <si>
    <t>ARBETSTID</t>
  </si>
  <si>
    <t>Normaltid sommar</t>
  </si>
  <si>
    <t>Normaltid vinter</t>
  </si>
  <si>
    <t>Arb.tidsförk 2 tim sommar</t>
  </si>
  <si>
    <t>Arb.tidsförk 4 tim sommar</t>
  </si>
  <si>
    <t>Arb.tidsförk 2 tim vinter</t>
  </si>
  <si>
    <t>Arb.tidsförk 4  tim vinter</t>
  </si>
  <si>
    <t>Tidredovisning</t>
  </si>
  <si>
    <t>Projektredovisning</t>
  </si>
  <si>
    <t>Obs! Projekten summerar mellan månaderna så låt alltid ett under året avslutat projekt kvarstå året ut.</t>
  </si>
  <si>
    <t xml:space="preserve">Namn: </t>
  </si>
  <si>
    <t>Vid nya projekt ta närmsta lediga kolumn.</t>
  </si>
  <si>
    <t xml:space="preserve">Månad: </t>
  </si>
  <si>
    <t>Januari</t>
  </si>
  <si>
    <t>År:</t>
  </si>
  <si>
    <t>OBS! Minutavskiljare = kolon</t>
  </si>
  <si>
    <t>Fyll i om &gt; 30 min</t>
  </si>
  <si>
    <t>Arb tid</t>
  </si>
  <si>
    <t>Diff</t>
  </si>
  <si>
    <t>Orsak till justering</t>
  </si>
  <si>
    <t>Oförd.</t>
  </si>
  <si>
    <t>Eget</t>
  </si>
  <si>
    <t>Utbildn.</t>
  </si>
  <si>
    <t>Restids-</t>
  </si>
  <si>
    <t>Intern</t>
  </si>
  <si>
    <t>Div små-</t>
  </si>
  <si>
    <t>Projekt</t>
  </si>
  <si>
    <t>Projekt 1</t>
  </si>
  <si>
    <t>Projekt 2</t>
  </si>
  <si>
    <t>Projekt 3</t>
  </si>
  <si>
    <t>Projekt 4</t>
  </si>
  <si>
    <t>Projekt 5</t>
  </si>
  <si>
    <t>Vecka/dag</t>
  </si>
  <si>
    <t>Började</t>
  </si>
  <si>
    <t>Slutade</t>
  </si>
  <si>
    <t>Lunch bö</t>
  </si>
  <si>
    <t>Lunch sl</t>
  </si>
  <si>
    <t>tid</t>
  </si>
  <si>
    <t>alt.</t>
  </si>
  <si>
    <t>m.m.</t>
  </si>
  <si>
    <t>avtal</t>
  </si>
  <si>
    <t>internt</t>
  </si>
  <si>
    <t>A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</si>
  <si>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</si>
  <si>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</si>
  <si>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</si>
  <si>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</si>
  <si>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</si>
  <si>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</si>
  <si>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</si>
  <si>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</si>
  <si>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</si>
  <si>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</si>
  <si>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Totalt</t>
  </si>
  <si>
    <t>Faktura</t>
  </si>
  <si>
    <t>Fr</t>
  </si>
  <si>
    <t>Nyårsdagen</t>
  </si>
  <si>
    <t>Lö</t>
  </si>
  <si>
    <t>Sö</t>
  </si>
  <si>
    <t>Må</t>
  </si>
  <si>
    <t>Ti</t>
  </si>
  <si>
    <t>On</t>
  </si>
  <si>
    <t>Trettondedag jul</t>
  </si>
  <si>
    <t>To</t>
  </si>
  <si>
    <t>Flex denna månad:</t>
  </si>
  <si>
    <r>
      <t>Från föregående månad (+/-)</t>
    </r>
    <r>
      <rPr>
        <b/>
        <sz val="10"/>
        <color rgb="FFC00000"/>
        <rFont val="Calibri"/>
        <family val="2"/>
        <scheme val="minor"/>
      </rPr>
      <t>**</t>
    </r>
  </si>
  <si>
    <t>Ordinarie arbetstid denna månad:</t>
  </si>
  <si>
    <t>Arbetad tid denna månad:</t>
  </si>
  <si>
    <t>Överförs till nästa månad (+/-)</t>
  </si>
  <si>
    <t>FLEXSALDO:</t>
  </si>
  <si>
    <t>Beräkning:</t>
  </si>
  <si>
    <t>Flextiden börjar vid detta klockslag:</t>
  </si>
  <si>
    <t xml:space="preserve">            OBS! Att tid utanför flexramen inte registreras </t>
  </si>
  <si>
    <t>Flextiden slutar vid detta klockslag:</t>
  </si>
  <si>
    <t xml:space="preserve">För avvikande beräkning justera tidsramarna till vänster. </t>
  </si>
  <si>
    <t>Minimilängd för lunch dras av med :</t>
  </si>
  <si>
    <t xml:space="preserve">            OBS! Avvikelser fylls i kolumn E -F alt ändra minimitiden</t>
  </si>
  <si>
    <t xml:space="preserve">** OBS! Har du negativ ingående balans från föregående år går det inte att skriva minustecken direkt i tidsformat. </t>
  </si>
  <si>
    <t xml:space="preserve"> Gör så här i stället</t>
  </si>
  <si>
    <t xml:space="preserve">Skriv din minustid, ex vis 10:00 timmar,  utan minustecken i cell J55 </t>
  </si>
  <si>
    <t>Den negativa tiden länkas då in som negativt tal i cell J41</t>
  </si>
  <si>
    <t>Februari</t>
  </si>
  <si>
    <t>inten</t>
  </si>
  <si>
    <t>Alla hjärtans dag</t>
  </si>
  <si>
    <t>Från föregående månad (+/-)</t>
  </si>
  <si>
    <t>Beloppet avrundat. OBS! tid utanför flexramen registreras inte om inte cell E48-49 justeras</t>
  </si>
  <si>
    <t>Mars</t>
  </si>
  <si>
    <t xml:space="preserve">Må </t>
  </si>
  <si>
    <t xml:space="preserve">Ti </t>
  </si>
  <si>
    <t xml:space="preserve">            OBS! Avvikelser fylls i kolumn D och E alt ändra minimitiden</t>
  </si>
  <si>
    <t>April</t>
  </si>
  <si>
    <t xml:space="preserve"> </t>
  </si>
  <si>
    <t>Skärtorsdagen, arbetstidsförkortning</t>
  </si>
  <si>
    <t>Långfredagen</t>
  </si>
  <si>
    <t>Påskafton</t>
  </si>
  <si>
    <t>Påskdagen</t>
  </si>
  <si>
    <t>Annandag påsk</t>
  </si>
  <si>
    <t>Trp</t>
  </si>
  <si>
    <t>Maj</t>
  </si>
  <si>
    <t>Valborg, Första Maj</t>
  </si>
  <si>
    <t>Kristi himmelsfärdsdag</t>
  </si>
  <si>
    <t>* Enligt restidsavtal</t>
  </si>
  <si>
    <t>Juni</t>
  </si>
  <si>
    <t>Nationaldagen, svenska flaggans dag</t>
  </si>
  <si>
    <t>Midsommarafton</t>
  </si>
  <si>
    <t>Juli</t>
  </si>
  <si>
    <t>Augusti</t>
  </si>
  <si>
    <t>September</t>
  </si>
  <si>
    <t>Oktober</t>
  </si>
  <si>
    <t>Sommartid slutar - dra tillbaka klockan 1 timme</t>
  </si>
  <si>
    <t>November</t>
  </si>
  <si>
    <t xml:space="preserve">Alla helgons afton, arbetstidsförkortning </t>
  </si>
  <si>
    <t>Alla helgons dag</t>
  </si>
  <si>
    <t>Fars dag</t>
  </si>
  <si>
    <t>December</t>
  </si>
  <si>
    <t>2:a advent</t>
  </si>
  <si>
    <t>Annandag jul</t>
  </si>
  <si>
    <t>Nyårsafton</t>
  </si>
  <si>
    <t>Flextidsredovisning</t>
  </si>
  <si>
    <t>Exempel på vanliga orsaker till justering av arbetstid - här i 100 %</t>
  </si>
  <si>
    <t>Svea Karlsson</t>
  </si>
  <si>
    <t>I kolumnerna H till J ligger formlerna för flextidsberäkningen. Rör ej!</t>
  </si>
  <si>
    <t>Proj 1</t>
  </si>
  <si>
    <t>Proj 2</t>
  </si>
  <si>
    <t>Proj 3</t>
  </si>
  <si>
    <t>Proj 4</t>
  </si>
  <si>
    <t>Proj 5</t>
  </si>
  <si>
    <t>Proj 6</t>
  </si>
  <si>
    <t>Semester</t>
  </si>
  <si>
    <t>Flexledig 4:10 (+ 30 min lunchavdrag)</t>
  </si>
  <si>
    <t>Flexlunch 1,5 tim</t>
  </si>
  <si>
    <t>Sjuk</t>
  </si>
  <si>
    <t>VAB Kalle</t>
  </si>
  <si>
    <t>Jobb fm &gt;11:30+lunchtillägg, VAB Kalle em</t>
  </si>
  <si>
    <t>Flexledig fm kom 13.30 just ingen lunch</t>
  </si>
  <si>
    <t>Konf. &gt; kl 20. beordrad ö-tid 16:40-20:00</t>
  </si>
  <si>
    <t>Flexledig heldag justering lunch 30 min</t>
  </si>
  <si>
    <t>Kurs Excel</t>
  </si>
  <si>
    <t>Från föregående månad (+/-)**</t>
  </si>
  <si>
    <t>IB från dec 2011**</t>
  </si>
  <si>
    <t>OBS! Ändras tidsgränserna ovan i kolumn H påverkas flexredovisningen med motsvarande förändringar!</t>
  </si>
  <si>
    <t>Skriv din minustid med kolon och utan minustecken här ex vis 10:00</t>
  </si>
  <si>
    <t xml:space="preserve">Arbetstid och arbetstidsberoende ersättningar för arbetstagare </t>
  </si>
  <si>
    <t>med s k kontorsarbetstid</t>
  </si>
  <si>
    <t>OBS! endast utdrag ur det lokala arbetstidsavtalet - för fullständig information se Medarbetarwebben</t>
  </si>
  <si>
    <t>https://internt.slu.se/sv/personalfragor/anstallningsvillkor/arbetstid/for-de-med-sk-kontorsarbetstid/</t>
  </si>
  <si>
    <t>ARBETSTIDENS LÄNGD VID HELTIDSARBETE</t>
  </si>
  <si>
    <t>Veckoarbetstid</t>
  </si>
  <si>
    <t>Helgfri måndag-fredag, 39 tim och 10 min i genomsnitt under ett år vid heltidsarbete</t>
  </si>
  <si>
    <t>Helgdagar</t>
  </si>
  <si>
    <t xml:space="preserve">Vi är lediga: </t>
  </si>
  <si>
    <t>Påskafton, nationaldagen, midsommarafton, julafton och nyår</t>
  </si>
  <si>
    <t>Om nationaldagen infaller på en helgdag är vi lediga vardagen innan.</t>
  </si>
  <si>
    <t xml:space="preserve">Förkortad </t>
  </si>
  <si>
    <t>Fyra timmar:</t>
  </si>
  <si>
    <t>Trettondagsafton, 30 april och dagen före Alla Helgons dag</t>
  </si>
  <si>
    <t>arbetstid</t>
  </si>
  <si>
    <t>Två timmar:</t>
  </si>
  <si>
    <t>Skärtorsdag</t>
  </si>
  <si>
    <t>Klämdagar</t>
  </si>
  <si>
    <t>Behandlas som vanliga arbetsdagar</t>
  </si>
  <si>
    <t>Arbetstagare som vill vara ledig skall söka semester, kompensationsledighet eller inarbeta</t>
  </si>
  <si>
    <t>tiden efter överenskommelse med ansvarig chef. Vid flextid kan plustid på flexsaldot användas.</t>
  </si>
  <si>
    <t>ARBETSTIDENS FÖRLÄGGNING</t>
  </si>
  <si>
    <t>Fast (ordinarie)</t>
  </si>
  <si>
    <t>Fast arbetstid med vinter och sommartid alt samma hela året</t>
  </si>
  <si>
    <t>08:00-16:40</t>
  </si>
  <si>
    <t xml:space="preserve">vintertid </t>
  </si>
  <si>
    <t>okt-mar</t>
  </si>
  <si>
    <t>inkl lunch 30 min</t>
  </si>
  <si>
    <t>08:00-16:00</t>
  </si>
  <si>
    <t xml:space="preserve">sommartid </t>
  </si>
  <si>
    <t>apr-sep</t>
  </si>
  <si>
    <t>08:00-16:20</t>
  </si>
  <si>
    <t>samma hela året</t>
  </si>
  <si>
    <t>Vid flexibel arbetstid gäller följande:</t>
  </si>
  <si>
    <t>Fast tid</t>
  </si>
  <si>
    <t>Den tid under vilken man måste vara på arbetsplatsen</t>
  </si>
  <si>
    <t>Förmiddag</t>
  </si>
  <si>
    <t>09.00-10.30</t>
  </si>
  <si>
    <t>Eftermiddag</t>
  </si>
  <si>
    <t>13.30-15.00</t>
  </si>
  <si>
    <t>Vid deltid fm</t>
  </si>
  <si>
    <t>09.00-12.00</t>
  </si>
  <si>
    <t>Flextid</t>
  </si>
  <si>
    <t>Den tid under vilken man valfritt får börja eller sluta sitt arbete</t>
  </si>
  <si>
    <t>06:00-09:00</t>
  </si>
  <si>
    <t>Lunch</t>
  </si>
  <si>
    <t>10:30-13:30</t>
  </si>
  <si>
    <t xml:space="preserve">Lägst 30 min - högst 1:30 tim </t>
  </si>
  <si>
    <t>15:00-19:00</t>
  </si>
  <si>
    <t>Deltid</t>
  </si>
  <si>
    <t>12:00-15:00</t>
  </si>
  <si>
    <t>För deltid med annan förläggning än hela och halva dagar upprättas specialschema.</t>
  </si>
  <si>
    <t>Dagar med distansarbete får arbetstagaren själv bestämma om arbetstidens förläggning.</t>
  </si>
  <si>
    <t>Flexram</t>
  </si>
  <si>
    <t>Tiden mellan de klockslag då man tidigast får börja resp senast sluta sitt arbete</t>
  </si>
  <si>
    <t>06:00-19:00</t>
  </si>
  <si>
    <t>Plustid/</t>
  </si>
  <si>
    <t>Flextid får från ordinarie arbetstid för månaden avvika högst +40 timmar och -10 timmar</t>
  </si>
  <si>
    <t>minustid</t>
  </si>
  <si>
    <t xml:space="preserve">Plustid får tas ut som ledighet under den fasta tiden enligt ök med ansvarig chef. </t>
  </si>
  <si>
    <t>Plussaldo får inte omvandlas till ersättning i pengar.</t>
  </si>
  <si>
    <t>Tidsregistrering</t>
  </si>
  <si>
    <t>Flexibel arbetstid förutsätter någon form av tidsregistrering, manuellt eller med tidur/tiddator.</t>
  </si>
  <si>
    <t>När prefekt/arbetsledare så kräver skall arbetstagaren kunna redovisa sitt flexsaldo.</t>
  </si>
  <si>
    <t>Midsommardagen</t>
  </si>
  <si>
    <t xml:space="preserve">Juldagen </t>
  </si>
  <si>
    <t>lö</t>
  </si>
  <si>
    <t>1:a advent</t>
  </si>
  <si>
    <t>Julafton</t>
  </si>
  <si>
    <t>Valborgsmässoafton, arbetstidsförkortning</t>
  </si>
  <si>
    <t>Mors dag</t>
  </si>
  <si>
    <t>TID_2025</t>
  </si>
  <si>
    <t>Årsarbetstid 2025</t>
  </si>
  <si>
    <t>17-apr, 30 -apr</t>
  </si>
  <si>
    <t>Skärtorsdag, Valborgsmässoafton</t>
  </si>
  <si>
    <t>&lt;- IB från dec 2024** -&gt;</t>
  </si>
  <si>
    <t>fr</t>
  </si>
  <si>
    <t>3.e advent</t>
  </si>
  <si>
    <t>4.e advent</t>
  </si>
  <si>
    <t>UB till januari 2026 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</si>
</sst>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_ _k_r_-;\-* #,##0.00_ _k_r_-;_-* &quot;-&quot;??_ _k_r_-;_-@_-"/>
    <numFmt numFmtId="166" formatCode="[hh]:mm"/>
    <numFmt numFmtId="167" formatCode="[h]:mm"/>
    <numFmt numFmtId="168" formatCode="_-* #,##0_ _k_r_-;\-* #,##0_ _k_r_-;_-* &quot;-&quot;_ _k_r_-;_-@_-"/>
    <numFmt numFmtId="169" formatCode="_-* #,##0&quot; kr&quot;_-;\-* #,##0&quot; kr&quot;_-;_-* &quot;-&quot;&quot; kr&quot;_-;_-@_-"/>
    <numFmt numFmtId="170" formatCode="mmm/dd"/>
  </numFmts>
  <fonts count="120">
    <font>
      <sz val="10"/>
      <name val="Geneva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8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6"/>
      <name val="Calibri"/>
      <family val="2"/>
      <scheme val="minor"/>
    </font>
    <font>
      <sz val="8.1999999999999993"/>
      <name val="Arial"/>
      <family val="2"/>
    </font>
    <font>
      <sz val="10"/>
      <color rgb="FF000000"/>
      <name val="Verdana"/>
      <family val="2"/>
    </font>
    <font>
      <sz val="10"/>
      <color indexed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54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8"/>
      <color theme="1" tint="0.249977111117893"/>
      <name val="Arial"/>
      <family val="2"/>
    </font>
    <font>
      <sz val="10"/>
      <color theme="1" tint="0.249977111117893"/>
      <name val="Geneva"/>
      <family val="2"/>
    </font>
    <font>
      <i/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1"/>
      <color rgb="FF0070C0"/>
      <name val="Cambria"/>
      <family val="1"/>
      <scheme val="major"/>
    </font>
    <font>
      <sz val="16"/>
      <color rgb="FF0070C0"/>
      <name val="Calibri"/>
      <family val="2"/>
      <scheme val="minor"/>
    </font>
    <font>
      <sz val="9"/>
      <color rgb="FF0070C0"/>
      <name val="Arial"/>
      <family val="2"/>
    </font>
    <font>
      <sz val="10"/>
      <color rgb="FF0070C0"/>
      <name val="Cambria"/>
      <family val="1"/>
      <scheme val="major"/>
    </font>
    <font>
      <b/>
      <sz val="10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8"/>
      <color rgb="FF0070C0"/>
      <name val="Cambria"/>
      <family val="1"/>
      <scheme val="major"/>
    </font>
    <font>
      <sz val="8"/>
      <color rgb="FF0070C0"/>
      <name val="Arial"/>
      <family val="2"/>
    </font>
    <font>
      <sz val="10"/>
      <color rgb="FF0070C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u/>
      <sz val="9"/>
      <color indexed="12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name val="Cambria"/>
      <family val="1"/>
      <scheme val="major"/>
    </font>
    <font>
      <sz val="8"/>
      <name val="Geneva"/>
      <family val="2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Verdana"/>
      <family val="2"/>
    </font>
    <font>
      <sz val="10"/>
      <name val="Geneva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theme="5" tint="-0.249977111117893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EEECE1"/>
        <bgColor indexed="64"/>
      </patternFill>
    </fill>
  </fills>
  <borders count="4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 style="thin">
        <color indexed="55"/>
      </right>
      <top style="medium">
        <color indexed="64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medium">
        <color theme="1" tint="0.499984740745262"/>
      </top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/>
      <diagonal/>
    </border>
    <border>
      <left style="thin">
        <color theme="1" tint="4.9989318521683403E-2"/>
      </left>
      <right style="medium">
        <color theme="1" tint="0.4999847407452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medium">
        <color theme="1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/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2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55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55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499984740745262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theme="0" tint="-0.14999847407452621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64"/>
      </bottom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/>
      <diagonal/>
    </border>
    <border>
      <left/>
      <right style="thin">
        <color theme="0" tint="-0.249977111117893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theme="1" tint="0.24997711111789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1" tint="0.24997711111789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4.9989318521683403E-2"/>
      </bottom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 style="thin">
        <color theme="1" tint="0.14999847407452621"/>
      </bottom>
      <diagonal/>
    </border>
    <border>
      <left/>
      <right style="thin">
        <color indexed="23"/>
      </right>
      <top style="thin">
        <color theme="0" tint="-0.249977111117893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1" tint="0.34998626667073579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indexed="23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/>
      <diagonal/>
    </border>
    <border>
      <left style="thin">
        <color theme="0" tint="-0.499984740745262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23"/>
      </right>
      <top style="thin">
        <color theme="1" tint="0.34998626667073579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indexed="23"/>
      </top>
      <bottom/>
      <diagonal/>
    </border>
    <border>
      <left/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indexed="23"/>
      </bottom>
      <diagonal/>
    </border>
    <border>
      <left/>
      <right style="thin">
        <color theme="1" tint="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indexed="23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1" tint="0.249977111117893"/>
      </bottom>
      <diagonal/>
    </border>
    <border>
      <left/>
      <right style="thin">
        <color theme="1" tint="0.34998626667073579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indexed="55"/>
      </left>
      <right style="thin">
        <color indexed="23"/>
      </right>
      <top style="medium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</borders>
  <cellStyleXfs count="96">
    <xf numFmtId="0" fontId="0" fillId="0" borderId="0"/>
    <xf numFmtId="0" fontId="9" fillId="0" borderId="0"/>
    <xf numFmtId="0" fontId="10" fillId="0" borderId="0"/>
    <xf numFmtId="0" fontId="10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5" fillId="0" borderId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3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5" fillId="27" borderId="37" applyNumberFormat="0" applyFont="0" applyAlignment="0" applyProtection="0"/>
    <xf numFmtId="0" fontId="76" fillId="28" borderId="25" applyNumberFormat="0" applyAlignment="0" applyProtection="0"/>
    <xf numFmtId="0" fontId="77" fillId="15" borderId="0" applyNumberFormat="0" applyBorder="0" applyAlignment="0" applyProtection="0"/>
    <xf numFmtId="0" fontId="78" fillId="14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18" borderId="25" applyNumberFormat="0" applyAlignment="0" applyProtection="0"/>
    <xf numFmtId="0" fontId="81" fillId="33" borderId="38" applyNumberFormat="0" applyAlignment="0" applyProtection="0"/>
    <xf numFmtId="0" fontId="82" fillId="0" borderId="39" applyNumberFormat="0" applyFill="0" applyAlignment="0" applyProtection="0"/>
    <xf numFmtId="0" fontId="8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9" fontId="12" fillId="0" borderId="0" applyFont="0" applyFill="0" applyBorder="0" applyAlignment="0" applyProtection="0"/>
    <xf numFmtId="0" fontId="84" fillId="0" borderId="40" applyNumberFormat="0" applyFill="0" applyAlignment="0" applyProtection="0"/>
    <xf numFmtId="0" fontId="85" fillId="0" borderId="41" applyNumberFormat="0" applyFill="0" applyAlignment="0" applyProtection="0"/>
    <xf numFmtId="0" fontId="86" fillId="0" borderId="42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3" fontId="14" fillId="0" borderId="20"/>
    <xf numFmtId="168" fontId="88" fillId="0" borderId="0" applyFont="0" applyFill="0" applyBorder="0" applyAlignment="0" applyProtection="0"/>
    <xf numFmtId="0" fontId="89" fillId="28" borderId="43" applyNumberFormat="0" applyAlignment="0" applyProtection="0"/>
    <xf numFmtId="169" fontId="8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9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93" fillId="0" borderId="44">
      <alignment horizontal="left"/>
    </xf>
    <xf numFmtId="0" fontId="91" fillId="0" borderId="0"/>
    <xf numFmtId="0" fontId="3" fillId="0" borderId="0"/>
    <xf numFmtId="0" fontId="3" fillId="0" borderId="0"/>
    <xf numFmtId="0" fontId="2" fillId="0" borderId="0"/>
    <xf numFmtId="44" fontId="116" fillId="0" borderId="0" applyFont="0" applyFill="0" applyBorder="0" applyAlignment="0" applyProtection="0"/>
  </cellStyleXfs>
  <cellXfs count="1574">
    <xf numFmtId="0" fontId="0" fillId="0" borderId="0" xfId="0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Border="1" applyAlignment="1"/>
    <xf numFmtId="0" fontId="20" fillId="0" borderId="0" xfId="0" applyFont="1" applyFill="1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17" fontId="20" fillId="0" borderId="0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/>
    <xf numFmtId="0" fontId="21" fillId="0" borderId="0" xfId="0" applyFont="1" applyFill="1" applyBorder="1" applyAlignment="1"/>
    <xf numFmtId="2" fontId="21" fillId="0" borderId="0" xfId="0" applyNumberFormat="1" applyFont="1"/>
    <xf numFmtId="0" fontId="26" fillId="0" borderId="0" xfId="0" applyFont="1" applyAlignment="1"/>
    <xf numFmtId="0" fontId="26" fillId="0" borderId="0" xfId="0" applyFont="1"/>
    <xf numFmtId="0" fontId="26" fillId="0" borderId="0" xfId="0" applyFont="1" applyFill="1" applyBorder="1"/>
    <xf numFmtId="0" fontId="21" fillId="0" borderId="0" xfId="0" applyFont="1" applyAlignment="1">
      <alignment vertical="top"/>
    </xf>
    <xf numFmtId="0" fontId="21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/>
    <xf numFmtId="0" fontId="16" fillId="0" borderId="0" xfId="0" applyFont="1" applyBorder="1" applyAlignment="1">
      <alignment horizontal="centerContinuous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2" applyFont="1" applyFill="1" applyBorder="1"/>
    <xf numFmtId="0" fontId="27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>
      <alignment horizontal="centerContinuous"/>
    </xf>
    <xf numFmtId="0" fontId="21" fillId="0" borderId="0" xfId="0" applyFont="1" applyFill="1" applyAlignment="1"/>
    <xf numFmtId="0" fontId="16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Alignment="1">
      <alignment horizontal="left" vertical="top"/>
    </xf>
    <xf numFmtId="17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Fill="1" applyAlignment="1">
      <alignment vertical="top"/>
    </xf>
    <xf numFmtId="2" fontId="21" fillId="0" borderId="0" xfId="0" applyNumberFormat="1" applyFont="1" applyAlignment="1">
      <alignment vertical="top"/>
    </xf>
    <xf numFmtId="0" fontId="27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17" fontId="16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2" applyFont="1" applyFill="1" applyBorder="1" applyAlignment="1">
      <alignment vertical="top"/>
    </xf>
    <xf numFmtId="0" fontId="27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Continuous"/>
    </xf>
    <xf numFmtId="20" fontId="33" fillId="5" borderId="0" xfId="0" applyNumberFormat="1" applyFont="1" applyFill="1" applyBorder="1"/>
    <xf numFmtId="0" fontId="17" fillId="0" borderId="0" xfId="0" applyFont="1" applyFill="1" applyAlignment="1"/>
    <xf numFmtId="0" fontId="17" fillId="0" borderId="0" xfId="0" applyFont="1" applyFill="1"/>
    <xf numFmtId="0" fontId="17" fillId="0" borderId="0" xfId="0" applyFont="1" applyFill="1" applyBorder="1" applyAlignment="1">
      <alignment horizontal="left" indent="1"/>
    </xf>
    <xf numFmtId="0" fontId="34" fillId="0" borderId="0" xfId="0" applyFont="1" applyFill="1"/>
    <xf numFmtId="0" fontId="21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vertical="top"/>
    </xf>
    <xf numFmtId="0" fontId="20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0" fontId="20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horizontal="left" indent="1"/>
    </xf>
    <xf numFmtId="0" fontId="45" fillId="0" borderId="0" xfId="0" applyFont="1" applyBorder="1" applyAlignment="1">
      <alignment horizontal="left"/>
    </xf>
    <xf numFmtId="0" fontId="46" fillId="0" borderId="0" xfId="0" applyFont="1" applyBorder="1"/>
    <xf numFmtId="0" fontId="45" fillId="0" borderId="0" xfId="0" applyFont="1" applyBorder="1" applyAlignment="1"/>
    <xf numFmtId="0" fontId="47" fillId="0" borderId="0" xfId="0" applyFont="1" applyBorder="1"/>
    <xf numFmtId="0" fontId="47" fillId="0" borderId="0" xfId="2" applyFont="1" applyFill="1" applyBorder="1"/>
    <xf numFmtId="0" fontId="47" fillId="0" borderId="0" xfId="0" applyFont="1" applyFill="1" applyBorder="1"/>
    <xf numFmtId="0" fontId="48" fillId="0" borderId="0" xfId="0" applyFont="1" applyBorder="1" applyAlignment="1">
      <alignment horizontal="left"/>
    </xf>
    <xf numFmtId="0" fontId="48" fillId="0" borderId="0" xfId="0" applyFont="1"/>
    <xf numFmtId="0" fontId="46" fillId="0" borderId="0" xfId="0" applyFont="1" applyFill="1" applyBorder="1"/>
    <xf numFmtId="0" fontId="48" fillId="0" borderId="0" xfId="0" applyFont="1" applyBorder="1" applyAlignment="1"/>
    <xf numFmtId="0" fontId="46" fillId="0" borderId="0" xfId="0" applyFont="1" applyBorder="1" applyAlignment="1"/>
    <xf numFmtId="0" fontId="48" fillId="0" borderId="0" xfId="0" applyFont="1" applyFill="1" applyBorder="1"/>
    <xf numFmtId="0" fontId="46" fillId="0" borderId="0" xfId="0" applyFont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/>
    <xf numFmtId="0" fontId="49" fillId="0" borderId="0" xfId="0" applyFont="1" applyBorder="1" applyAlignment="1"/>
    <xf numFmtId="0" fontId="46" fillId="0" borderId="0" xfId="0" applyFont="1" applyAlignment="1">
      <alignment horizontal="center"/>
    </xf>
    <xf numFmtId="0" fontId="50" fillId="0" borderId="0" xfId="0" applyFont="1"/>
    <xf numFmtId="0" fontId="46" fillId="0" borderId="0" xfId="0" applyFont="1" applyAlignment="1"/>
    <xf numFmtId="0" fontId="48" fillId="0" borderId="0" xfId="0" applyFont="1" applyFill="1" applyBorder="1" applyAlignment="1">
      <alignment horizontal="left"/>
    </xf>
    <xf numFmtId="20" fontId="46" fillId="0" borderId="0" xfId="0" applyNumberFormat="1" applyFont="1" applyFill="1" applyBorder="1" applyAlignment="1">
      <alignment horizontal="center"/>
    </xf>
    <xf numFmtId="0" fontId="46" fillId="0" borderId="0" xfId="0" applyFont="1" applyFill="1"/>
    <xf numFmtId="0" fontId="46" fillId="0" borderId="14" xfId="0" applyFont="1" applyFill="1" applyBorder="1" applyAlignment="1">
      <alignment horizontal="center"/>
    </xf>
    <xf numFmtId="166" fontId="46" fillId="0" borderId="12" xfId="0" applyNumberFormat="1" applyFont="1" applyFill="1" applyBorder="1" applyAlignment="1">
      <alignment horizontal="center"/>
    </xf>
    <xf numFmtId="166" fontId="48" fillId="3" borderId="15" xfId="0" applyNumberFormat="1" applyFont="1" applyFill="1" applyBorder="1" applyAlignment="1">
      <alignment horizontal="right"/>
    </xf>
    <xf numFmtId="0" fontId="46" fillId="0" borderId="0" xfId="0" applyFont="1" applyFill="1" applyBorder="1" applyAlignment="1"/>
    <xf numFmtId="0" fontId="46" fillId="3" borderId="15" xfId="0" applyFont="1" applyFill="1" applyBorder="1"/>
    <xf numFmtId="166" fontId="46" fillId="0" borderId="0" xfId="0" applyNumberFormat="1" applyFont="1" applyFill="1" applyBorder="1" applyAlignment="1">
      <alignment horizontal="center"/>
    </xf>
    <xf numFmtId="2" fontId="46" fillId="0" borderId="0" xfId="0" applyNumberFormat="1" applyFont="1"/>
    <xf numFmtId="0" fontId="48" fillId="0" borderId="0" xfId="0" applyFont="1" applyAlignment="1"/>
    <xf numFmtId="0" fontId="46" fillId="0" borderId="0" xfId="0" applyFont="1" applyAlignment="1">
      <alignment vertical="top"/>
    </xf>
    <xf numFmtId="0" fontId="46" fillId="5" borderId="0" xfId="0" applyFont="1" applyFill="1" applyBorder="1" applyAlignment="1">
      <alignment horizontal="left"/>
    </xf>
    <xf numFmtId="0" fontId="46" fillId="5" borderId="0" xfId="0" applyFont="1" applyFill="1" applyBorder="1"/>
    <xf numFmtId="0" fontId="46" fillId="5" borderId="10" xfId="0" applyFont="1" applyFill="1" applyBorder="1" applyAlignment="1">
      <alignment horizontal="left"/>
    </xf>
    <xf numFmtId="0" fontId="46" fillId="5" borderId="10" xfId="0" applyFont="1" applyFill="1" applyBorder="1" applyAlignment="1">
      <alignment horizontal="left" indent="3"/>
    </xf>
    <xf numFmtId="0" fontId="46" fillId="5" borderId="0" xfId="0" applyFont="1" applyFill="1" applyBorder="1" applyAlignment="1">
      <alignment horizontal="center"/>
    </xf>
    <xf numFmtId="0" fontId="46" fillId="5" borderId="10" xfId="0" applyFont="1" applyFill="1" applyBorder="1"/>
    <xf numFmtId="0" fontId="48" fillId="5" borderId="2" xfId="0" applyFont="1" applyFill="1" applyBorder="1" applyAlignment="1">
      <alignment horizontal="left"/>
    </xf>
    <xf numFmtId="0" fontId="46" fillId="5" borderId="3" xfId="0" applyFont="1" applyFill="1" applyBorder="1" applyAlignment="1">
      <alignment horizontal="left"/>
    </xf>
    <xf numFmtId="0" fontId="48" fillId="5" borderId="3" xfId="0" applyFont="1" applyFill="1" applyBorder="1" applyAlignment="1">
      <alignment horizontal="left"/>
    </xf>
    <xf numFmtId="0" fontId="46" fillId="5" borderId="3" xfId="0" applyFont="1" applyFill="1" applyBorder="1"/>
    <xf numFmtId="0" fontId="48" fillId="5" borderId="3" xfId="0" applyFont="1" applyFill="1" applyBorder="1"/>
    <xf numFmtId="0" fontId="46" fillId="5" borderId="3" xfId="0" applyFont="1" applyFill="1" applyBorder="1" applyAlignment="1">
      <alignment horizontal="center"/>
    </xf>
    <xf numFmtId="0" fontId="46" fillId="5" borderId="4" xfId="0" applyFont="1" applyFill="1" applyBorder="1"/>
    <xf numFmtId="0" fontId="48" fillId="5" borderId="5" xfId="0" applyFont="1" applyFill="1" applyBorder="1" applyAlignment="1">
      <alignment horizontal="left" indent="1"/>
    </xf>
    <xf numFmtId="0" fontId="48" fillId="5" borderId="0" xfId="0" applyFont="1" applyFill="1" applyBorder="1" applyAlignment="1">
      <alignment horizontal="left"/>
    </xf>
    <xf numFmtId="0" fontId="48" fillId="5" borderId="0" xfId="0" applyFont="1" applyFill="1" applyBorder="1"/>
    <xf numFmtId="0" fontId="46" fillId="5" borderId="6" xfId="0" applyFont="1" applyFill="1" applyBorder="1"/>
    <xf numFmtId="0" fontId="46" fillId="5" borderId="5" xfId="0" applyFont="1" applyFill="1" applyBorder="1" applyAlignment="1">
      <alignment horizontal="left" indent="1"/>
    </xf>
    <xf numFmtId="0" fontId="46" fillId="5" borderId="0" xfId="0" applyFont="1" applyFill="1"/>
    <xf numFmtId="0" fontId="46" fillId="5" borderId="5" xfId="0" applyFont="1" applyFill="1" applyBorder="1"/>
    <xf numFmtId="0" fontId="46" fillId="5" borderId="7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center"/>
    </xf>
    <xf numFmtId="0" fontId="46" fillId="5" borderId="8" xfId="0" applyFont="1" applyFill="1" applyBorder="1"/>
    <xf numFmtId="0" fontId="46" fillId="5" borderId="8" xfId="0" applyFont="1" applyFill="1" applyBorder="1" applyAlignment="1">
      <alignment horizontal="left"/>
    </xf>
    <xf numFmtId="0" fontId="46" fillId="5" borderId="9" xfId="0" applyFont="1" applyFill="1" applyBorder="1"/>
    <xf numFmtId="0" fontId="52" fillId="0" borderId="0" xfId="0" applyFont="1" applyBorder="1" applyAlignment="1">
      <alignment horizontal="left"/>
    </xf>
    <xf numFmtId="20" fontId="31" fillId="5" borderId="0" xfId="0" applyNumberFormat="1" applyFont="1" applyFill="1" applyBorder="1" applyAlignment="1">
      <alignment horizontal="left"/>
    </xf>
    <xf numFmtId="0" fontId="31" fillId="5" borderId="0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167" fontId="17" fillId="0" borderId="1" xfId="2" applyNumberFormat="1" applyFont="1" applyFill="1" applyBorder="1" applyAlignment="1">
      <alignment horizontal="center"/>
    </xf>
    <xf numFmtId="167" fontId="17" fillId="0" borderId="11" xfId="2" applyNumberFormat="1" applyFont="1" applyFill="1" applyBorder="1" applyAlignment="1">
      <alignment horizontal="center"/>
    </xf>
    <xf numFmtId="166" fontId="31" fillId="8" borderId="16" xfId="0" applyNumberFormat="1" applyFont="1" applyFill="1" applyBorder="1" applyAlignment="1">
      <alignment horizontal="right"/>
    </xf>
    <xf numFmtId="166" fontId="48" fillId="8" borderId="16" xfId="0" applyNumberFormat="1" applyFont="1" applyFill="1" applyBorder="1" applyAlignment="1">
      <alignment horizontal="right"/>
    </xf>
    <xf numFmtId="0" fontId="54" fillId="0" borderId="0" xfId="0" applyFont="1" applyFill="1" applyBorder="1"/>
    <xf numFmtId="0" fontId="44" fillId="0" borderId="0" xfId="0" applyFont="1" applyFill="1" applyBorder="1"/>
    <xf numFmtId="0" fontId="55" fillId="0" borderId="0" xfId="0" applyFont="1" applyFill="1" applyBorder="1"/>
    <xf numFmtId="0" fontId="34" fillId="0" borderId="0" xfId="0" applyFont="1" applyBorder="1" applyAlignment="1">
      <alignment horizontal="left"/>
    </xf>
    <xf numFmtId="0" fontId="39" fillId="0" borderId="0" xfId="0" applyFont="1" applyAlignment="1"/>
    <xf numFmtId="0" fontId="39" fillId="0" borderId="0" xfId="0" applyFont="1"/>
    <xf numFmtId="0" fontId="39" fillId="0" borderId="0" xfId="0" applyFont="1" applyFill="1" applyBorder="1"/>
    <xf numFmtId="0" fontId="17" fillId="0" borderId="0" xfId="0" applyFont="1"/>
    <xf numFmtId="0" fontId="17" fillId="0" borderId="0" xfId="0" applyFont="1" applyAlignment="1"/>
    <xf numFmtId="0" fontId="20" fillId="0" borderId="23" xfId="0" applyFont="1" applyBorder="1" applyAlignment="1">
      <alignment horizontal="center"/>
    </xf>
    <xf numFmtId="0" fontId="13" fillId="0" borderId="23" xfId="0" applyFont="1" applyBorder="1" applyAlignment="1"/>
    <xf numFmtId="0" fontId="34" fillId="0" borderId="0" xfId="0" applyFont="1" applyBorder="1" applyAlignment="1"/>
    <xf numFmtId="0" fontId="24" fillId="12" borderId="23" xfId="0" applyFont="1" applyFill="1" applyBorder="1" applyAlignment="1">
      <alignment horizontal="center"/>
    </xf>
    <xf numFmtId="0" fontId="60" fillId="0" borderId="23" xfId="0" applyFont="1" applyBorder="1" applyAlignment="1">
      <alignment horizontal="center"/>
    </xf>
    <xf numFmtId="0" fontId="60" fillId="10" borderId="23" xfId="0" applyFont="1" applyFill="1" applyBorder="1" applyAlignment="1">
      <alignment horizontal="center"/>
    </xf>
    <xf numFmtId="0" fontId="61" fillId="0" borderId="23" xfId="0" applyFont="1" applyBorder="1" applyAlignment="1"/>
    <xf numFmtId="0" fontId="65" fillId="5" borderId="19" xfId="0" applyFont="1" applyFill="1" applyBorder="1"/>
    <xf numFmtId="0" fontId="66" fillId="5" borderId="19" xfId="0" applyFont="1" applyFill="1" applyBorder="1" applyAlignment="1"/>
    <xf numFmtId="0" fontId="65" fillId="5" borderId="19" xfId="0" applyFont="1" applyFill="1" applyBorder="1" applyAlignment="1">
      <alignment horizontal="center"/>
    </xf>
    <xf numFmtId="0" fontId="68" fillId="5" borderId="0" xfId="0" applyFont="1" applyFill="1" applyBorder="1"/>
    <xf numFmtId="0" fontId="69" fillId="5" borderId="0" xfId="0" applyFont="1" applyFill="1" applyBorder="1" applyAlignment="1"/>
    <xf numFmtId="0" fontId="68" fillId="5" borderId="0" xfId="0" applyFont="1" applyFill="1" applyBorder="1" applyAlignment="1">
      <alignment horizontal="center"/>
    </xf>
    <xf numFmtId="0" fontId="68" fillId="5" borderId="20" xfId="0" applyFont="1" applyFill="1" applyBorder="1" applyAlignment="1"/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27" fillId="0" borderId="0" xfId="0" applyFont="1" applyBorder="1" applyProtection="1"/>
    <xf numFmtId="0" fontId="27" fillId="0" borderId="0" xfId="0" applyFont="1" applyFill="1" applyBorder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20" fillId="0" borderId="0" xfId="0" applyFont="1" applyProtection="1"/>
    <xf numFmtId="0" fontId="21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left" indent="1"/>
    </xf>
    <xf numFmtId="0" fontId="21" fillId="0" borderId="0" xfId="0" applyFont="1" applyBorder="1" applyAlignment="1" applyProtection="1"/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34" fillId="0" borderId="0" xfId="0" applyFont="1" applyBorder="1" applyAlignment="1" applyProtection="1"/>
    <xf numFmtId="0" fontId="20" fillId="0" borderId="23" xfId="0" applyFont="1" applyBorder="1" applyAlignment="1" applyProtection="1">
      <alignment horizontal="center"/>
    </xf>
    <xf numFmtId="0" fontId="13" fillId="0" borderId="23" xfId="0" applyFont="1" applyBorder="1" applyAlignment="1" applyProtection="1"/>
    <xf numFmtId="0" fontId="34" fillId="9" borderId="23" xfId="0" applyFont="1" applyFill="1" applyBorder="1" applyAlignment="1" applyProtection="1">
      <alignment horizontal="center"/>
    </xf>
    <xf numFmtId="0" fontId="21" fillId="0" borderId="0" xfId="0" applyFont="1" applyFill="1" applyProtection="1"/>
    <xf numFmtId="2" fontId="21" fillId="0" borderId="0" xfId="0" applyNumberFormat="1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Border="1" applyProtection="1"/>
    <xf numFmtId="166" fontId="17" fillId="0" borderId="28" xfId="0" applyNumberFormat="1" applyFont="1" applyFill="1" applyBorder="1" applyAlignment="1">
      <alignment horizontal="center"/>
    </xf>
    <xf numFmtId="0" fontId="19" fillId="0" borderId="31" xfId="0" applyFont="1" applyBorder="1" applyAlignment="1">
      <alignment horizontal="left"/>
    </xf>
    <xf numFmtId="0" fontId="21" fillId="0" borderId="31" xfId="0" applyFont="1" applyBorder="1" applyAlignment="1"/>
    <xf numFmtId="0" fontId="21" fillId="0" borderId="31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3" fillId="0" borderId="35" xfId="0" applyFont="1" applyBorder="1" applyAlignment="1"/>
    <xf numFmtId="166" fontId="17" fillId="0" borderId="3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Alignment="1">
      <alignment horizontal="left" vertical="top" indent="1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17" fontId="16" fillId="0" borderId="0" xfId="0" applyNumberFormat="1" applyFont="1" applyFill="1" applyBorder="1" applyAlignment="1" applyProtection="1"/>
    <xf numFmtId="0" fontId="29" fillId="0" borderId="0" xfId="0" applyFont="1" applyFill="1" applyProtection="1"/>
    <xf numFmtId="0" fontId="27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7" fontId="20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166" fontId="21" fillId="0" borderId="0" xfId="0" applyNumberFormat="1" applyFont="1" applyAlignment="1">
      <alignment horizontal="left"/>
    </xf>
    <xf numFmtId="166" fontId="17" fillId="9" borderId="27" xfId="0" applyNumberFormat="1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left"/>
    </xf>
    <xf numFmtId="0" fontId="21" fillId="9" borderId="0" xfId="0" applyFont="1" applyFill="1" applyBorder="1" applyProtection="1"/>
    <xf numFmtId="0" fontId="21" fillId="9" borderId="0" xfId="0" applyFont="1" applyFill="1" applyBorder="1" applyAlignment="1" applyProtection="1">
      <alignment horizontal="center"/>
    </xf>
    <xf numFmtId="0" fontId="34" fillId="35" borderId="8" xfId="0" applyFont="1" applyFill="1" applyBorder="1" applyAlignment="1" applyProtection="1">
      <alignment horizontal="center"/>
    </xf>
    <xf numFmtId="0" fontId="34" fillId="35" borderId="23" xfId="0" applyFont="1" applyFill="1" applyBorder="1" applyAlignment="1" applyProtection="1">
      <alignment horizontal="center"/>
    </xf>
    <xf numFmtId="0" fontId="34" fillId="35" borderId="22" xfId="0" applyFont="1" applyFill="1" applyBorder="1" applyAlignment="1" applyProtection="1">
      <alignment horizontal="center"/>
    </xf>
    <xf numFmtId="0" fontId="21" fillId="9" borderId="0" xfId="0" applyFont="1" applyFill="1" applyBorder="1"/>
    <xf numFmtId="166" fontId="17" fillId="9" borderId="51" xfId="0" applyNumberFormat="1" applyFont="1" applyFill="1" applyBorder="1" applyAlignment="1" applyProtection="1">
      <alignment horizontal="center"/>
    </xf>
    <xf numFmtId="166" fontId="17" fillId="37" borderId="27" xfId="0" applyNumberFormat="1" applyFont="1" applyFill="1" applyBorder="1" applyAlignment="1" applyProtection="1">
      <alignment horizontal="center"/>
    </xf>
    <xf numFmtId="0" fontId="21" fillId="0" borderId="0" xfId="2" applyFont="1" applyFill="1" applyBorder="1" applyAlignment="1">
      <alignment horizontal="left" indent="1"/>
    </xf>
    <xf numFmtId="0" fontId="21" fillId="0" borderId="0" xfId="2" applyFont="1" applyFill="1" applyBorder="1"/>
    <xf numFmtId="0" fontId="20" fillId="36" borderId="23" xfId="0" applyFont="1" applyFill="1" applyBorder="1" applyAlignment="1" applyProtection="1">
      <alignment horizontal="center"/>
    </xf>
    <xf numFmtId="0" fontId="63" fillId="0" borderId="30" xfId="0" applyFont="1" applyBorder="1" applyAlignment="1">
      <alignment horizontal="left"/>
    </xf>
    <xf numFmtId="0" fontId="34" fillId="11" borderId="24" xfId="0" applyFont="1" applyFill="1" applyBorder="1" applyAlignment="1" applyProtection="1"/>
    <xf numFmtId="0" fontId="35" fillId="0" borderId="1" xfId="0" applyFont="1" applyFill="1" applyBorder="1" applyAlignment="1">
      <alignment horizontal="center"/>
    </xf>
    <xf numFmtId="0" fontId="96" fillId="11" borderId="11" xfId="2" applyFont="1" applyFill="1" applyBorder="1" applyAlignment="1">
      <alignment horizontal="center"/>
    </xf>
    <xf numFmtId="0" fontId="95" fillId="11" borderId="11" xfId="2" applyFont="1" applyFill="1" applyBorder="1" applyAlignment="1">
      <alignment horizontal="center"/>
    </xf>
    <xf numFmtId="2" fontId="95" fillId="0" borderId="1" xfId="0" applyNumberFormat="1" applyFont="1" applyFill="1" applyBorder="1" applyAlignment="1">
      <alignment horizontal="center"/>
    </xf>
    <xf numFmtId="9" fontId="96" fillId="11" borderId="11" xfId="2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left"/>
    </xf>
    <xf numFmtId="0" fontId="17" fillId="9" borderId="0" xfId="2" applyFont="1" applyFill="1" applyBorder="1"/>
    <xf numFmtId="9" fontId="96" fillId="11" borderId="11" xfId="2" applyNumberFormat="1" applyFont="1" applyFill="1" applyBorder="1" applyAlignment="1">
      <alignment horizontal="left"/>
    </xf>
    <xf numFmtId="0" fontId="17" fillId="9" borderId="0" xfId="1" applyFont="1" applyFill="1" applyBorder="1" applyAlignment="1">
      <alignment horizontal="left"/>
    </xf>
    <xf numFmtId="0" fontId="35" fillId="9" borderId="0" xfId="2" applyFont="1" applyFill="1" applyBorder="1" applyAlignment="1">
      <alignment horizontal="center"/>
    </xf>
    <xf numFmtId="0" fontId="21" fillId="9" borderId="0" xfId="2" applyFont="1" applyFill="1" applyBorder="1"/>
    <xf numFmtId="0" fontId="34" fillId="9" borderId="0" xfId="2" applyFont="1" applyFill="1" applyBorder="1" applyAlignment="1"/>
    <xf numFmtId="0" fontId="17" fillId="9" borderId="0" xfId="2" applyFont="1" applyFill="1" applyBorder="1" applyAlignment="1"/>
    <xf numFmtId="0" fontId="34" fillId="9" borderId="0" xfId="2" applyFont="1" applyFill="1" applyBorder="1" applyAlignment="1">
      <alignment horizontal="center"/>
    </xf>
    <xf numFmtId="2" fontId="34" fillId="9" borderId="0" xfId="2" applyNumberFormat="1" applyFont="1" applyFill="1" applyBorder="1" applyAlignment="1">
      <alignment horizontal="center"/>
    </xf>
    <xf numFmtId="167" fontId="34" fillId="9" borderId="0" xfId="2" applyNumberFormat="1" applyFont="1" applyFill="1" applyBorder="1" applyAlignment="1">
      <alignment horizontal="right"/>
    </xf>
    <xf numFmtId="0" fontId="36" fillId="9" borderId="0" xfId="0" applyFont="1" applyFill="1" applyBorder="1" applyAlignment="1"/>
    <xf numFmtId="0" fontId="17" fillId="9" borderId="0" xfId="2" applyFont="1" applyFill="1" applyBorder="1" applyAlignment="1">
      <alignment horizontal="left" indent="1"/>
    </xf>
    <xf numFmtId="167" fontId="17" fillId="9" borderId="0" xfId="2" applyNumberFormat="1" applyFont="1" applyFill="1" applyBorder="1"/>
    <xf numFmtId="0" fontId="17" fillId="9" borderId="0" xfId="2" applyFont="1" applyFill="1"/>
    <xf numFmtId="0" fontId="21" fillId="9" borderId="0" xfId="2" applyFont="1" applyFill="1"/>
    <xf numFmtId="0" fontId="17" fillId="9" borderId="0" xfId="2" applyFont="1" applyFill="1" applyAlignment="1"/>
    <xf numFmtId="0" fontId="21" fillId="9" borderId="0" xfId="0" applyFont="1" applyFill="1"/>
    <xf numFmtId="0" fontId="17" fillId="9" borderId="0" xfId="0" applyFont="1" applyFill="1" applyAlignment="1"/>
    <xf numFmtId="0" fontId="36" fillId="9" borderId="0" xfId="0" applyFont="1" applyFill="1" applyAlignment="1"/>
    <xf numFmtId="0" fontId="34" fillId="9" borderId="0" xfId="0" applyFont="1" applyFill="1" applyAlignment="1">
      <alignment horizontal="left" indent="1"/>
    </xf>
    <xf numFmtId="167" fontId="17" fillId="9" borderId="0" xfId="0" applyNumberFormat="1" applyFont="1" applyFill="1" applyAlignment="1"/>
    <xf numFmtId="0" fontId="17" fillId="9" borderId="0" xfId="0" applyFont="1" applyFill="1" applyAlignment="1">
      <alignment horizontal="left" indent="1"/>
    </xf>
    <xf numFmtId="0" fontId="17" fillId="9" borderId="0" xfId="3" applyFont="1" applyFill="1" applyAlignment="1"/>
    <xf numFmtId="0" fontId="17" fillId="9" borderId="0" xfId="3" applyFont="1" applyFill="1" applyAlignment="1">
      <alignment horizontal="left"/>
    </xf>
    <xf numFmtId="0" fontId="34" fillId="9" borderId="0" xfId="3" applyFont="1" applyFill="1" applyAlignment="1">
      <alignment horizontal="left" indent="1"/>
    </xf>
    <xf numFmtId="0" fontId="37" fillId="9" borderId="0" xfId="0" applyFont="1" applyFill="1" applyAlignment="1"/>
    <xf numFmtId="0" fontId="38" fillId="9" borderId="0" xfId="3" applyFont="1" applyFill="1" applyAlignment="1">
      <alignment horizontal="left"/>
    </xf>
    <xf numFmtId="0" fontId="39" fillId="9" borderId="0" xfId="0" applyFont="1" applyFill="1" applyAlignment="1">
      <alignment horizontal="left" indent="1"/>
    </xf>
    <xf numFmtId="0" fontId="39" fillId="9" borderId="0" xfId="0" applyFont="1" applyFill="1" applyAlignment="1"/>
    <xf numFmtId="0" fontId="39" fillId="9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17" fillId="9" borderId="0" xfId="3" applyFont="1" applyFill="1" applyAlignment="1">
      <alignment horizontal="left" vertical="top"/>
    </xf>
    <xf numFmtId="0" fontId="17" fillId="9" borderId="0" xfId="0" applyFont="1" applyFill="1"/>
    <xf numFmtId="0" fontId="34" fillId="9" borderId="0" xfId="3" applyFont="1" applyFill="1" applyAlignment="1">
      <alignment horizontal="left" vertical="top" indent="1"/>
    </xf>
    <xf numFmtId="0" fontId="17" fillId="9" borderId="0" xfId="3" applyFont="1" applyFill="1" applyAlignment="1">
      <alignment vertical="top"/>
    </xf>
    <xf numFmtId="0" fontId="17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vertical="top" wrapText="1"/>
    </xf>
    <xf numFmtId="0" fontId="17" fillId="9" borderId="0" xfId="3" applyFont="1" applyFill="1" applyAlignment="1">
      <alignment horizontal="left" vertical="top" indent="1"/>
    </xf>
    <xf numFmtId="0" fontId="34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horizontal="left" wrapText="1"/>
    </xf>
    <xf numFmtId="0" fontId="34" fillId="9" borderId="0" xfId="3" applyFont="1" applyFill="1" applyAlignment="1">
      <alignment horizontal="left" vertical="top"/>
    </xf>
    <xf numFmtId="0" fontId="34" fillId="9" borderId="0" xfId="3" applyFont="1" applyFill="1" applyAlignment="1">
      <alignment vertical="top"/>
    </xf>
    <xf numFmtId="0" fontId="38" fillId="9" borderId="0" xfId="3" applyFont="1" applyFill="1" applyAlignment="1">
      <alignment vertical="top"/>
    </xf>
    <xf numFmtId="0" fontId="40" fillId="9" borderId="0" xfId="3" applyFont="1" applyFill="1" applyAlignment="1">
      <alignment horizontal="left" vertical="top" wrapText="1"/>
    </xf>
    <xf numFmtId="0" fontId="38" fillId="9" borderId="0" xfId="3" applyFont="1" applyFill="1" applyAlignment="1">
      <alignment horizontal="left" vertical="top" wrapText="1" indent="1"/>
    </xf>
    <xf numFmtId="0" fontId="38" fillId="9" borderId="0" xfId="3" applyFont="1" applyFill="1" applyAlignment="1">
      <alignment horizontal="left" vertical="top"/>
    </xf>
    <xf numFmtId="0" fontId="38" fillId="9" borderId="0" xfId="3" applyFont="1" applyFill="1" applyAlignment="1">
      <alignment horizontal="left" vertical="top" wrapText="1"/>
    </xf>
    <xf numFmtId="0" fontId="17" fillId="9" borderId="0" xfId="2" applyFont="1" applyFill="1" applyAlignment="1">
      <alignment horizontal="left"/>
    </xf>
    <xf numFmtId="167" fontId="96" fillId="0" borderId="11" xfId="4" applyNumberFormat="1" applyFont="1" applyFill="1" applyBorder="1" applyAlignment="1">
      <alignment horizontal="center"/>
    </xf>
    <xf numFmtId="14" fontId="35" fillId="0" borderId="1" xfId="0" applyNumberFormat="1" applyFont="1" applyFill="1" applyBorder="1" applyAlignment="1">
      <alignment horizontal="left"/>
    </xf>
    <xf numFmtId="0" fontId="17" fillId="9" borderId="0" xfId="2" applyFont="1" applyFill="1" applyBorder="1" applyAlignment="1">
      <alignment horizontal="center"/>
    </xf>
    <xf numFmtId="0" fontId="97" fillId="9" borderId="0" xfId="2" applyFont="1" applyFill="1" applyBorder="1" applyAlignment="1">
      <alignment vertical="center"/>
    </xf>
    <xf numFmtId="166" fontId="17" fillId="9" borderId="66" xfId="0" applyNumberFormat="1" applyFont="1" applyFill="1" applyBorder="1" applyAlignment="1" applyProtection="1">
      <alignment horizontal="center"/>
    </xf>
    <xf numFmtId="20" fontId="17" fillId="9" borderId="67" xfId="0" applyNumberFormat="1" applyFont="1" applyFill="1" applyBorder="1" applyAlignment="1" applyProtection="1">
      <alignment horizontal="center" wrapText="1"/>
    </xf>
    <xf numFmtId="0" fontId="34" fillId="9" borderId="21" xfId="0" applyFont="1" applyFill="1" applyBorder="1" applyProtection="1"/>
    <xf numFmtId="0" fontId="97" fillId="9" borderId="0" xfId="2" applyFont="1" applyFill="1" applyBorder="1" applyAlignment="1"/>
    <xf numFmtId="0" fontId="21" fillId="9" borderId="0" xfId="2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Alignment="1">
      <alignment horizontal="left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7" fillId="0" borderId="0" xfId="2" applyFont="1" applyFill="1" applyBorder="1" applyAlignment="1"/>
    <xf numFmtId="0" fontId="27" fillId="0" borderId="0" xfId="0" applyFont="1" applyAlignment="1"/>
    <xf numFmtId="0" fontId="34" fillId="9" borderId="21" xfId="0" applyFont="1" applyFill="1" applyBorder="1" applyAlignment="1" applyProtection="1"/>
    <xf numFmtId="0" fontId="20" fillId="0" borderId="0" xfId="0" applyFont="1" applyAlignment="1" applyProtection="1"/>
    <xf numFmtId="2" fontId="21" fillId="0" borderId="0" xfId="0" applyNumberFormat="1" applyFont="1" applyAlignment="1"/>
    <xf numFmtId="0" fontId="39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5" borderId="48" xfId="0" applyFont="1" applyFill="1" applyBorder="1" applyProtection="1"/>
    <xf numFmtId="0" fontId="21" fillId="5" borderId="49" xfId="0" applyFont="1" applyFill="1" applyBorder="1" applyProtection="1"/>
    <xf numFmtId="0" fontId="23" fillId="5" borderId="50" xfId="0" applyFont="1" applyFill="1" applyBorder="1" applyAlignment="1" applyProtection="1">
      <alignment wrapText="1"/>
    </xf>
    <xf numFmtId="0" fontId="21" fillId="5" borderId="0" xfId="0" applyFont="1" applyFill="1" applyBorder="1" applyAlignment="1" applyProtection="1">
      <alignment horizontal="left"/>
    </xf>
    <xf numFmtId="0" fontId="21" fillId="5" borderId="0" xfId="0" applyFont="1" applyFill="1" applyBorder="1" applyProtection="1"/>
    <xf numFmtId="0" fontId="21" fillId="5" borderId="10" xfId="0" applyFont="1" applyFill="1" applyBorder="1" applyAlignment="1" applyProtection="1">
      <alignment horizontal="left"/>
    </xf>
    <xf numFmtId="0" fontId="21" fillId="5" borderId="10" xfId="0" applyFont="1" applyFill="1" applyBorder="1" applyAlignment="1" applyProtection="1">
      <alignment horizontal="left" indent="3"/>
    </xf>
    <xf numFmtId="0" fontId="21" fillId="5" borderId="0" xfId="0" applyFont="1" applyFill="1" applyBorder="1" applyAlignment="1" applyProtection="1">
      <alignment horizontal="center"/>
    </xf>
    <xf numFmtId="0" fontId="21" fillId="5" borderId="10" xfId="0" applyFont="1" applyFill="1" applyBorder="1" applyProtection="1"/>
    <xf numFmtId="0" fontId="17" fillId="5" borderId="65" xfId="0" applyFont="1" applyFill="1" applyBorder="1" applyAlignment="1" applyProtection="1">
      <alignment horizontal="right"/>
    </xf>
    <xf numFmtId="166" fontId="17" fillId="5" borderId="29" xfId="0" applyNumberFormat="1" applyFont="1" applyFill="1" applyBorder="1" applyAlignment="1" applyProtection="1">
      <alignment horizontal="center"/>
    </xf>
    <xf numFmtId="20" fontId="17" fillId="5" borderId="66" xfId="0" applyNumberFormat="1" applyFont="1" applyFill="1" applyBorder="1" applyAlignment="1" applyProtection="1">
      <alignment horizontal="right"/>
    </xf>
    <xf numFmtId="166" fontId="17" fillId="5" borderId="27" xfId="0" applyNumberFormat="1" applyFont="1" applyFill="1" applyBorder="1" applyAlignment="1" applyProtection="1">
      <alignment horizontal="center"/>
    </xf>
    <xf numFmtId="166" fontId="17" fillId="5" borderId="66" xfId="0" applyNumberFormat="1" applyFont="1" applyFill="1" applyBorder="1" applyAlignment="1" applyProtection="1">
      <alignment horizontal="center"/>
    </xf>
    <xf numFmtId="166" fontId="17" fillId="40" borderId="27" xfId="0" applyNumberFormat="1" applyFont="1" applyFill="1" applyBorder="1" applyAlignment="1" applyProtection="1">
      <alignment horizontal="center"/>
    </xf>
    <xf numFmtId="0" fontId="68" fillId="9" borderId="2" xfId="0" applyFont="1" applyFill="1" applyBorder="1" applyProtection="1"/>
    <xf numFmtId="0" fontId="68" fillId="9" borderId="45" xfId="0" applyFont="1" applyFill="1" applyBorder="1" applyProtection="1"/>
    <xf numFmtId="0" fontId="68" fillId="9" borderId="3" xfId="0" applyFont="1" applyFill="1" applyBorder="1" applyAlignment="1" applyProtection="1">
      <alignment horizontal="left"/>
    </xf>
    <xf numFmtId="0" fontId="21" fillId="9" borderId="3" xfId="0" applyFont="1" applyFill="1" applyBorder="1" applyProtection="1"/>
    <xf numFmtId="0" fontId="22" fillId="9" borderId="3" xfId="0" applyFont="1" applyFill="1" applyBorder="1" applyProtection="1"/>
    <xf numFmtId="0" fontId="21" fillId="9" borderId="3" xfId="0" applyFont="1" applyFill="1" applyBorder="1" applyAlignment="1" applyProtection="1">
      <alignment horizontal="center"/>
    </xf>
    <xf numFmtId="0" fontId="21" fillId="9" borderId="4" xfId="0" applyFont="1" applyFill="1" applyBorder="1" applyProtection="1"/>
    <xf numFmtId="0" fontId="68" fillId="9" borderId="5" xfId="0" applyFont="1" applyFill="1" applyBorder="1" applyAlignment="1" applyProtection="1">
      <alignment horizontal="left" indent="1"/>
    </xf>
    <xf numFmtId="0" fontId="68" fillId="9" borderId="46" xfId="0" applyFont="1" applyFill="1" applyBorder="1" applyProtection="1"/>
    <xf numFmtId="0" fontId="68" fillId="9" borderId="0" xfId="0" applyFont="1" applyFill="1" applyBorder="1" applyAlignment="1" applyProtection="1">
      <alignment horizontal="left"/>
    </xf>
    <xf numFmtId="0" fontId="22" fillId="9" borderId="0" xfId="0" applyFont="1" applyFill="1" applyBorder="1" applyProtection="1"/>
    <xf numFmtId="0" fontId="21" fillId="9" borderId="6" xfId="0" applyFont="1" applyFill="1" applyBorder="1" applyProtection="1"/>
    <xf numFmtId="0" fontId="21" fillId="9" borderId="5" xfId="0" applyFont="1" applyFill="1" applyBorder="1" applyAlignment="1" applyProtection="1">
      <alignment horizontal="left" indent="1"/>
    </xf>
    <xf numFmtId="0" fontId="21" fillId="9" borderId="0" xfId="0" applyFont="1" applyFill="1" applyProtection="1"/>
    <xf numFmtId="20" fontId="33" fillId="9" borderId="0" xfId="0" applyNumberFormat="1" applyFont="1" applyFill="1" applyBorder="1" applyProtection="1"/>
    <xf numFmtId="0" fontId="21" fillId="9" borderId="7" xfId="0" applyFont="1" applyFill="1" applyBorder="1" applyAlignment="1" applyProtection="1">
      <alignment horizontal="center"/>
    </xf>
    <xf numFmtId="0" fontId="21" fillId="9" borderId="8" xfId="0" applyFont="1" applyFill="1" applyBorder="1" applyAlignment="1" applyProtection="1">
      <alignment horizontal="center"/>
    </xf>
    <xf numFmtId="0" fontId="21" fillId="9" borderId="8" xfId="0" applyFont="1" applyFill="1" applyBorder="1" applyProtection="1"/>
    <xf numFmtId="0" fontId="21" fillId="9" borderId="8" xfId="0" applyFont="1" applyFill="1" applyBorder="1" applyAlignment="1" applyProtection="1">
      <alignment horizontal="left"/>
    </xf>
    <xf numFmtId="0" fontId="21" fillId="9" borderId="9" xfId="0" applyFont="1" applyFill="1" applyBorder="1" applyProtection="1"/>
    <xf numFmtId="0" fontId="21" fillId="5" borderId="0" xfId="0" applyFont="1" applyFill="1" applyBorder="1" applyAlignment="1" applyProtection="1"/>
    <xf numFmtId="20" fontId="20" fillId="5" borderId="0" xfId="0" applyNumberFormat="1" applyFont="1" applyFill="1" applyBorder="1" applyAlignment="1" applyProtection="1">
      <alignment horizontal="left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Border="1"/>
    <xf numFmtId="0" fontId="21" fillId="5" borderId="1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indent="3"/>
    </xf>
    <xf numFmtId="0" fontId="21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vertical="top"/>
    </xf>
    <xf numFmtId="0" fontId="21" fillId="5" borderId="10" xfId="0" applyFont="1" applyFill="1" applyBorder="1"/>
    <xf numFmtId="20" fontId="20" fillId="5" borderId="0" xfId="0" applyNumberFormat="1" applyFont="1" applyFill="1" applyBorder="1" applyAlignment="1">
      <alignment horizontal="left"/>
    </xf>
    <xf numFmtId="0" fontId="21" fillId="5" borderId="10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center"/>
    </xf>
    <xf numFmtId="166" fontId="55" fillId="38" borderId="66" xfId="0" applyNumberFormat="1" applyFont="1" applyFill="1" applyBorder="1" applyAlignment="1" applyProtection="1">
      <alignment horizontal="center"/>
    </xf>
    <xf numFmtId="166" fontId="17" fillId="38" borderId="27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 applyProtection="1"/>
    <xf numFmtId="0" fontId="68" fillId="5" borderId="69" xfId="0" applyFont="1" applyFill="1" applyBorder="1" applyAlignment="1" applyProtection="1">
      <alignment horizontal="left"/>
    </xf>
    <xf numFmtId="166" fontId="43" fillId="38" borderId="16" xfId="0" applyNumberFormat="1" applyFont="1" applyFill="1" applyBorder="1" applyAlignment="1">
      <alignment horizontal="right"/>
    </xf>
    <xf numFmtId="166" fontId="20" fillId="38" borderId="16" xfId="0" applyNumberFormat="1" applyFont="1" applyFill="1" applyBorder="1" applyAlignment="1">
      <alignment horizontal="right"/>
    </xf>
    <xf numFmtId="166" fontId="20" fillId="5" borderId="15" xfId="0" applyNumberFormat="1" applyFont="1" applyFill="1" applyBorder="1" applyAlignment="1">
      <alignment horizontal="right"/>
    </xf>
    <xf numFmtId="167" fontId="17" fillId="0" borderId="1" xfId="2" applyNumberFormat="1" applyFont="1" applyFill="1" applyBorder="1" applyAlignment="1">
      <alignment horizontal="left"/>
    </xf>
    <xf numFmtId="0" fontId="21" fillId="0" borderId="71" xfId="2" applyFont="1" applyFill="1" applyBorder="1"/>
    <xf numFmtId="0" fontId="21" fillId="0" borderId="74" xfId="0" applyFont="1" applyFill="1" applyBorder="1"/>
    <xf numFmtId="0" fontId="21" fillId="0" borderId="73" xfId="2" applyFont="1" applyFill="1" applyBorder="1" applyAlignment="1">
      <alignment horizontal="left" indent="1"/>
    </xf>
    <xf numFmtId="0" fontId="41" fillId="0" borderId="73" xfId="2" applyFont="1" applyFill="1" applyBorder="1" applyAlignment="1">
      <alignment horizontal="left" indent="1"/>
    </xf>
    <xf numFmtId="0" fontId="21" fillId="0" borderId="73" xfId="2" quotePrefix="1" applyFont="1" applyFill="1" applyBorder="1" applyAlignment="1">
      <alignment horizontal="left" indent="2"/>
    </xf>
    <xf numFmtId="0" fontId="21" fillId="0" borderId="73" xfId="2" applyFont="1" applyFill="1" applyBorder="1" applyAlignment="1">
      <alignment horizontal="left" indent="2"/>
    </xf>
    <xf numFmtId="0" fontId="21" fillId="0" borderId="77" xfId="0" applyFont="1" applyFill="1" applyBorder="1"/>
    <xf numFmtId="9" fontId="34" fillId="9" borderId="72" xfId="2" applyNumberFormat="1" applyFont="1" applyFill="1" applyBorder="1" applyAlignment="1">
      <alignment horizontal="center"/>
    </xf>
    <xf numFmtId="0" fontId="34" fillId="9" borderId="78" xfId="2" applyFont="1" applyFill="1" applyBorder="1" applyAlignment="1">
      <alignment horizontal="center"/>
    </xf>
    <xf numFmtId="9" fontId="34" fillId="11" borderId="79" xfId="2" applyNumberFormat="1" applyFont="1" applyFill="1" applyBorder="1" applyAlignment="1">
      <alignment horizontal="center"/>
    </xf>
    <xf numFmtId="9" fontId="34" fillId="7" borderId="79" xfId="2" applyNumberFormat="1" applyFont="1" applyFill="1" applyBorder="1" applyAlignment="1">
      <alignment horizontal="center"/>
    </xf>
    <xf numFmtId="9" fontId="34" fillId="9" borderId="80" xfId="2" applyNumberFormat="1" applyFont="1" applyFill="1" applyBorder="1" applyAlignment="1">
      <alignment horizontal="center"/>
    </xf>
    <xf numFmtId="9" fontId="34" fillId="9" borderId="81" xfId="2" applyNumberFormat="1" applyFont="1" applyFill="1" applyBorder="1" applyAlignment="1">
      <alignment horizontal="center"/>
    </xf>
    <xf numFmtId="167" fontId="34" fillId="5" borderId="82" xfId="2" applyNumberFormat="1" applyFont="1" applyFill="1" applyBorder="1" applyAlignment="1">
      <alignment horizontal="center"/>
    </xf>
    <xf numFmtId="167" fontId="34" fillId="5" borderId="83" xfId="2" applyNumberFormat="1" applyFont="1" applyFill="1" applyBorder="1" applyAlignment="1">
      <alignment horizontal="center"/>
    </xf>
    <xf numFmtId="167" fontId="17" fillId="0" borderId="84" xfId="2" applyNumberFormat="1" applyFont="1" applyFill="1" applyBorder="1" applyAlignment="1">
      <alignment horizontal="center"/>
    </xf>
    <xf numFmtId="167" fontId="17" fillId="0" borderId="84" xfId="2" applyNumberFormat="1" applyFont="1" applyFill="1" applyBorder="1" applyAlignment="1">
      <alignment horizontal="left"/>
    </xf>
    <xf numFmtId="167" fontId="17" fillId="0" borderId="85" xfId="2" applyNumberFormat="1" applyFont="1" applyFill="1" applyBorder="1" applyAlignment="1">
      <alignment horizontal="center"/>
    </xf>
    <xf numFmtId="167" fontId="17" fillId="0" borderId="86" xfId="2" applyNumberFormat="1" applyFont="1" applyFill="1" applyBorder="1" applyAlignment="1">
      <alignment horizontal="center"/>
    </xf>
    <xf numFmtId="0" fontId="97" fillId="11" borderId="87" xfId="2" applyFont="1" applyFill="1" applyBorder="1" applyAlignment="1">
      <alignment horizontal="center"/>
    </xf>
    <xf numFmtId="0" fontId="96" fillId="11" borderId="79" xfId="2" applyFont="1" applyFill="1" applyBorder="1" applyAlignment="1">
      <alignment horizontal="center"/>
    </xf>
    <xf numFmtId="0" fontId="96" fillId="11" borderId="88" xfId="2" applyFont="1" applyFill="1" applyBorder="1" applyAlignment="1">
      <alignment horizontal="left"/>
    </xf>
    <xf numFmtId="0" fontId="96" fillId="11" borderId="88" xfId="2" applyFont="1" applyFill="1" applyBorder="1" applyAlignment="1">
      <alignment horizontal="center"/>
    </xf>
    <xf numFmtId="0" fontId="96" fillId="11" borderId="88" xfId="2" applyFont="1" applyFill="1" applyBorder="1" applyAlignment="1"/>
    <xf numFmtId="0" fontId="96" fillId="11" borderId="89" xfId="2" applyFont="1" applyFill="1" applyBorder="1" applyAlignment="1"/>
    <xf numFmtId="0" fontId="96" fillId="11" borderId="91" xfId="2" applyFont="1" applyFill="1" applyBorder="1" applyAlignment="1">
      <alignment horizontal="center"/>
    </xf>
    <xf numFmtId="0" fontId="35" fillId="0" borderId="82" xfId="0" applyFont="1" applyFill="1" applyBorder="1" applyAlignment="1">
      <alignment horizontal="center"/>
    </xf>
    <xf numFmtId="0" fontId="96" fillId="11" borderId="83" xfId="0" applyFont="1" applyFill="1" applyBorder="1" applyAlignment="1">
      <alignment horizontal="center"/>
    </xf>
    <xf numFmtId="0" fontId="96" fillId="11" borderId="84" xfId="0" applyFont="1" applyFill="1" applyBorder="1" applyAlignment="1">
      <alignment horizontal="center"/>
    </xf>
    <xf numFmtId="2" fontId="95" fillId="11" borderId="84" xfId="0" applyNumberFormat="1" applyFont="1" applyFill="1" applyBorder="1" applyAlignment="1">
      <alignment horizontal="center"/>
    </xf>
    <xf numFmtId="167" fontId="96" fillId="11" borderId="92" xfId="4" applyNumberFormat="1" applyFont="1" applyFill="1" applyBorder="1" applyAlignment="1">
      <alignment horizontal="center"/>
    </xf>
    <xf numFmtId="1" fontId="96" fillId="11" borderId="92" xfId="4" applyNumberFormat="1" applyFont="1" applyFill="1" applyBorder="1" applyAlignment="1">
      <alignment horizontal="center"/>
    </xf>
    <xf numFmtId="14" fontId="96" fillId="11" borderId="84" xfId="0" applyNumberFormat="1" applyFont="1" applyFill="1" applyBorder="1" applyAlignment="1">
      <alignment horizontal="left"/>
    </xf>
    <xf numFmtId="0" fontId="17" fillId="11" borderId="90" xfId="2" applyFont="1" applyFill="1" applyBorder="1" applyAlignment="1">
      <alignment horizontal="left"/>
    </xf>
    <xf numFmtId="9" fontId="96" fillId="11" borderId="99" xfId="2" applyNumberFormat="1" applyFont="1" applyFill="1" applyBorder="1" applyAlignment="1">
      <alignment horizontal="left"/>
    </xf>
    <xf numFmtId="14" fontId="35" fillId="0" borderId="99" xfId="0" applyNumberFormat="1" applyFont="1" applyFill="1" applyBorder="1" applyAlignment="1">
      <alignment horizontal="left"/>
    </xf>
    <xf numFmtId="0" fontId="17" fillId="11" borderId="100" xfId="2" applyFont="1" applyFill="1" applyBorder="1" applyAlignment="1">
      <alignment horizontal="left"/>
    </xf>
    <xf numFmtId="0" fontId="94" fillId="39" borderId="93" xfId="92" applyFont="1" applyFill="1" applyBorder="1" applyAlignment="1">
      <alignment horizontal="left" vertical="top"/>
    </xf>
    <xf numFmtId="0" fontId="94" fillId="39" borderId="63" xfId="92" applyFont="1" applyFill="1" applyBorder="1" applyAlignment="1">
      <alignment horizontal="left" vertical="top"/>
    </xf>
    <xf numFmtId="0" fontId="94" fillId="39" borderId="64" xfId="92" applyFont="1" applyFill="1" applyBorder="1" applyAlignment="1">
      <alignment horizontal="left" vertical="top"/>
    </xf>
    <xf numFmtId="0" fontId="35" fillId="39" borderId="94" xfId="92" applyFont="1" applyFill="1" applyBorder="1" applyAlignment="1">
      <alignment horizontal="left" vertical="top"/>
    </xf>
    <xf numFmtId="0" fontId="35" fillId="39" borderId="61" xfId="92" applyFont="1" applyFill="1" applyBorder="1" applyAlignment="1">
      <alignment horizontal="left" vertical="top"/>
    </xf>
    <xf numFmtId="170" fontId="35" fillId="39" borderId="62" xfId="92" applyNumberFormat="1" applyFont="1" applyFill="1" applyBorder="1" applyAlignment="1">
      <alignment horizontal="left" vertical="top"/>
    </xf>
    <xf numFmtId="0" fontId="35" fillId="39" borderId="95" xfId="92" applyFont="1" applyFill="1" applyBorder="1" applyAlignment="1">
      <alignment horizontal="left" vertical="top"/>
    </xf>
    <xf numFmtId="0" fontId="35" fillId="39" borderId="59" xfId="92" applyFont="1" applyFill="1" applyBorder="1" applyAlignment="1">
      <alignment horizontal="left" vertical="top"/>
    </xf>
    <xf numFmtId="170" fontId="35" fillId="39" borderId="54" xfId="92" applyNumberFormat="1" applyFont="1" applyFill="1" applyBorder="1" applyAlignment="1">
      <alignment horizontal="left" vertical="top"/>
    </xf>
    <xf numFmtId="0" fontId="35" fillId="39" borderId="96" xfId="92" applyFont="1" applyFill="1" applyBorder="1" applyAlignment="1">
      <alignment horizontal="left" vertical="top"/>
    </xf>
    <xf numFmtId="170" fontId="100" fillId="39" borderId="55" xfId="92" applyNumberFormat="1" applyFont="1" applyFill="1" applyBorder="1" applyAlignment="1">
      <alignment horizontal="left" vertical="top"/>
    </xf>
    <xf numFmtId="170" fontId="100" fillId="39" borderId="53" xfId="92" applyNumberFormat="1" applyFont="1" applyFill="1" applyBorder="1" applyAlignment="1">
      <alignment horizontal="left" vertical="top"/>
    </xf>
    <xf numFmtId="170" fontId="100" fillId="39" borderId="56" xfId="92" applyNumberFormat="1" applyFont="1" applyFill="1" applyBorder="1" applyAlignment="1">
      <alignment horizontal="left" vertical="top"/>
    </xf>
    <xf numFmtId="0" fontId="96" fillId="39" borderId="97" xfId="92" applyFont="1" applyFill="1" applyBorder="1" applyAlignment="1">
      <alignment horizontal="left" vertical="center"/>
    </xf>
    <xf numFmtId="0" fontId="94" fillId="39" borderId="103" xfId="92" applyFont="1" applyFill="1" applyBorder="1" applyAlignment="1">
      <alignment horizontal="left" vertical="top"/>
    </xf>
    <xf numFmtId="170" fontId="35" fillId="39" borderId="104" xfId="92" applyNumberFormat="1" applyFont="1" applyFill="1" applyBorder="1" applyAlignment="1">
      <alignment horizontal="left" vertical="top"/>
    </xf>
    <xf numFmtId="170" fontId="35" fillId="39" borderId="105" xfId="92" applyNumberFormat="1" applyFont="1" applyFill="1" applyBorder="1" applyAlignment="1">
      <alignment horizontal="left" vertical="top"/>
    </xf>
    <xf numFmtId="0" fontId="94" fillId="39" borderId="110" xfId="92" applyFont="1" applyFill="1" applyBorder="1" applyAlignment="1">
      <alignment horizontal="left" vertical="top"/>
    </xf>
    <xf numFmtId="0" fontId="35" fillId="39" borderId="111" xfId="92" applyFont="1" applyFill="1" applyBorder="1" applyAlignment="1">
      <alignment vertical="top"/>
    </xf>
    <xf numFmtId="0" fontId="35" fillId="39" borderId="112" xfId="92" applyFont="1" applyFill="1" applyBorder="1" applyAlignment="1">
      <alignment horizontal="left" vertical="center"/>
    </xf>
    <xf numFmtId="0" fontId="35" fillId="39" borderId="113" xfId="92" applyFont="1" applyFill="1" applyBorder="1" applyAlignment="1">
      <alignment vertical="top"/>
    </xf>
    <xf numFmtId="0" fontId="96" fillId="39" borderId="102" xfId="92" applyFont="1" applyFill="1" applyBorder="1" applyAlignment="1">
      <alignment horizontal="left" vertical="center"/>
    </xf>
    <xf numFmtId="0" fontId="53" fillId="9" borderId="0" xfId="2" applyFont="1" applyFill="1" applyBorder="1" applyAlignment="1"/>
    <xf numFmtId="170" fontId="100" fillId="39" borderId="106" xfId="92" applyNumberFormat="1" applyFont="1" applyFill="1" applyBorder="1" applyAlignment="1">
      <alignment horizontal="left" vertical="top"/>
    </xf>
    <xf numFmtId="170" fontId="100" fillId="39" borderId="107" xfId="92" applyNumberFormat="1" applyFont="1" applyFill="1" applyBorder="1" applyAlignment="1">
      <alignment horizontal="left" vertical="top"/>
    </xf>
    <xf numFmtId="170" fontId="100" fillId="39" borderId="108" xfId="92" applyNumberFormat="1" applyFont="1" applyFill="1" applyBorder="1" applyAlignment="1">
      <alignment horizontal="left" vertical="top"/>
    </xf>
    <xf numFmtId="0" fontId="35" fillId="11" borderId="70" xfId="2" applyFont="1" applyFill="1" applyBorder="1" applyAlignment="1"/>
    <xf numFmtId="0" fontId="17" fillId="11" borderId="71" xfId="2" applyFont="1" applyFill="1" applyBorder="1"/>
    <xf numFmtId="0" fontId="17" fillId="11" borderId="72" xfId="2" applyFont="1" applyFill="1" applyBorder="1"/>
    <xf numFmtId="0" fontId="17" fillId="11" borderId="0" xfId="2" applyFont="1" applyFill="1" applyBorder="1"/>
    <xf numFmtId="0" fontId="17" fillId="11" borderId="74" xfId="2" applyFont="1" applyFill="1" applyBorder="1"/>
    <xf numFmtId="0" fontId="68" fillId="5" borderId="69" xfId="0" applyFont="1" applyFill="1" applyBorder="1" applyAlignment="1" applyProtection="1"/>
    <xf numFmtId="0" fontId="101" fillId="39" borderId="98" xfId="92" applyFont="1" applyFill="1" applyBorder="1" applyAlignment="1">
      <alignment horizontal="center" vertical="center"/>
    </xf>
    <xf numFmtId="0" fontId="101" fillId="39" borderId="109" xfId="92" applyFont="1" applyFill="1" applyBorder="1" applyAlignment="1">
      <alignment horizontal="center" vertical="center"/>
    </xf>
    <xf numFmtId="0" fontId="100" fillId="39" borderId="57" xfId="92" applyFont="1" applyFill="1" applyBorder="1" applyAlignment="1">
      <alignment horizontal="left" vertical="top"/>
    </xf>
    <xf numFmtId="0" fontId="100" fillId="39" borderId="58" xfId="92" applyFont="1" applyFill="1" applyBorder="1" applyAlignment="1">
      <alignment horizontal="left" vertical="top"/>
    </xf>
    <xf numFmtId="0" fontId="100" fillId="39" borderId="60" xfId="92" applyFont="1" applyFill="1" applyBorder="1" applyAlignment="1">
      <alignment horizontal="left" vertical="top"/>
    </xf>
    <xf numFmtId="0" fontId="100" fillId="39" borderId="101" xfId="92" applyFont="1" applyFill="1" applyBorder="1" applyAlignment="1">
      <alignment horizontal="center" vertical="center"/>
    </xf>
    <xf numFmtId="0" fontId="53" fillId="9" borderId="0" xfId="2" applyFont="1" applyFill="1" applyBorder="1" applyAlignment="1">
      <alignment vertical="top"/>
    </xf>
    <xf numFmtId="0" fontId="104" fillId="9" borderId="0" xfId="2" applyFont="1" applyFill="1" applyBorder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/>
    </xf>
    <xf numFmtId="0" fontId="17" fillId="0" borderId="71" xfId="2" applyFont="1" applyFill="1" applyBorder="1" applyAlignment="1">
      <alignment vertical="top"/>
    </xf>
    <xf numFmtId="0" fontId="97" fillId="0" borderId="71" xfId="2" applyFont="1" applyFill="1" applyBorder="1" applyAlignment="1">
      <alignment vertical="top"/>
    </xf>
    <xf numFmtId="0" fontId="97" fillId="0" borderId="71" xfId="2" applyFont="1" applyFill="1" applyBorder="1" applyAlignment="1"/>
    <xf numFmtId="0" fontId="97" fillId="0" borderId="72" xfId="2" applyFont="1" applyFill="1" applyBorder="1" applyAlignment="1"/>
    <xf numFmtId="0" fontId="25" fillId="0" borderId="0" xfId="2" applyFont="1" applyFill="1" applyBorder="1"/>
    <xf numFmtId="0" fontId="25" fillId="0" borderId="74" xfId="0" applyFont="1" applyFill="1" applyBorder="1"/>
    <xf numFmtId="0" fontId="34" fillId="9" borderId="0" xfId="2" applyFont="1" applyFill="1" applyBorder="1" applyAlignment="1">
      <alignment vertical="top"/>
    </xf>
    <xf numFmtId="0" fontId="105" fillId="0" borderId="0" xfId="0" applyFont="1"/>
    <xf numFmtId="0" fontId="106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21" fillId="5" borderId="114" xfId="2" quotePrefix="1" applyFont="1" applyFill="1" applyBorder="1" applyAlignment="1">
      <alignment horizontal="left" indent="2"/>
    </xf>
    <xf numFmtId="0" fontId="21" fillId="5" borderId="115" xfId="2" applyFont="1" applyFill="1" applyBorder="1" applyAlignment="1">
      <alignment horizontal="left" indent="2"/>
    </xf>
    <xf numFmtId="0" fontId="17" fillId="9" borderId="117" xfId="2" applyFont="1" applyFill="1" applyBorder="1"/>
    <xf numFmtId="0" fontId="17" fillId="9" borderId="118" xfId="2" applyFont="1" applyFill="1" applyBorder="1"/>
    <xf numFmtId="0" fontId="17" fillId="9" borderId="116" xfId="2" applyFont="1" applyFill="1" applyBorder="1"/>
    <xf numFmtId="0" fontId="25" fillId="0" borderId="70" xfId="2" applyFont="1" applyFill="1" applyBorder="1" applyAlignment="1">
      <alignment horizontal="left" indent="1"/>
    </xf>
    <xf numFmtId="0" fontId="25" fillId="0" borderId="73" xfId="2" applyFont="1" applyFill="1" applyBorder="1" applyAlignment="1">
      <alignment horizontal="left" indent="1"/>
    </xf>
    <xf numFmtId="0" fontId="20" fillId="9" borderId="0" xfId="0" applyFont="1" applyFill="1" applyBorder="1" applyAlignment="1">
      <alignment horizontal="left" indent="1"/>
    </xf>
    <xf numFmtId="0" fontId="20" fillId="9" borderId="0" xfId="0" applyFont="1" applyFill="1" applyBorder="1" applyAlignment="1"/>
    <xf numFmtId="0" fontId="20" fillId="9" borderId="0" xfId="0" applyFont="1" applyFill="1" applyBorder="1" applyAlignment="1">
      <alignment horizontal="left" vertical="top" indent="1"/>
    </xf>
    <xf numFmtId="0" fontId="21" fillId="9" borderId="0" xfId="0" applyFont="1" applyFill="1" applyBorder="1" applyAlignment="1">
      <alignment horizontal="left" indent="1"/>
    </xf>
    <xf numFmtId="0" fontId="21" fillId="9" borderId="0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 indent="1"/>
    </xf>
    <xf numFmtId="0" fontId="20" fillId="9" borderId="0" xfId="3" applyFont="1" applyFill="1" applyBorder="1" applyAlignment="1">
      <alignment horizontal="left" vertical="top" wrapText="1" indent="1"/>
    </xf>
    <xf numFmtId="0" fontId="35" fillId="11" borderId="73" xfId="2" applyFont="1" applyFill="1" applyBorder="1" applyAlignment="1">
      <alignment vertical="top"/>
    </xf>
    <xf numFmtId="0" fontId="109" fillId="0" borderId="19" xfId="94" applyFont="1" applyFill="1" applyBorder="1" applyAlignment="1">
      <alignment horizontal="left" vertical="top"/>
    </xf>
    <xf numFmtId="0" fontId="35" fillId="0" borderId="73" xfId="2" applyFont="1" applyFill="1" applyBorder="1" applyAlignment="1"/>
    <xf numFmtId="0" fontId="17" fillId="0" borderId="19" xfId="2" applyFont="1" applyFill="1" applyBorder="1" applyAlignment="1"/>
    <xf numFmtId="0" fontId="17" fillId="0" borderId="19" xfId="2" applyFont="1" applyFill="1" applyBorder="1"/>
    <xf numFmtId="0" fontId="35" fillId="0" borderId="0" xfId="2" applyFont="1" applyFill="1" applyBorder="1"/>
    <xf numFmtId="0" fontId="21" fillId="0" borderId="0" xfId="2" applyFont="1" applyFill="1" applyBorder="1" applyAlignment="1"/>
    <xf numFmtId="0" fontId="94" fillId="0" borderId="1" xfId="94" applyFont="1" applyFill="1" applyBorder="1" applyAlignment="1">
      <alignment horizontal="left"/>
    </xf>
    <xf numFmtId="0" fontId="94" fillId="0" borderId="1" xfId="94" applyFont="1" applyFill="1" applyBorder="1" applyAlignment="1"/>
    <xf numFmtId="0" fontId="21" fillId="0" borderId="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/>
    </xf>
    <xf numFmtId="0" fontId="0" fillId="9" borderId="0" xfId="0" applyFill="1"/>
    <xf numFmtId="0" fontId="109" fillId="0" borderId="70" xfId="94" applyFont="1" applyFill="1" applyBorder="1" applyAlignment="1">
      <alignment horizontal="left"/>
    </xf>
    <xf numFmtId="0" fontId="109" fillId="0" borderId="71" xfId="94" applyFont="1" applyFill="1" applyBorder="1" applyAlignment="1">
      <alignment horizontal="left"/>
    </xf>
    <xf numFmtId="0" fontId="109" fillId="0" borderId="119" xfId="94" applyFont="1" applyFill="1" applyBorder="1" applyAlignment="1">
      <alignment horizontal="left"/>
    </xf>
    <xf numFmtId="0" fontId="109" fillId="0" borderId="80" xfId="94" applyFont="1" applyFill="1" applyBorder="1" applyAlignment="1">
      <alignment horizontal="left"/>
    </xf>
    <xf numFmtId="0" fontId="109" fillId="0" borderId="120" xfId="94" applyFont="1" applyFill="1" applyBorder="1" applyAlignment="1"/>
    <xf numFmtId="0" fontId="35" fillId="0" borderId="0" xfId="2" applyFont="1" applyFill="1" applyBorder="1" applyAlignment="1"/>
    <xf numFmtId="0" fontId="35" fillId="0" borderId="0" xfId="2" applyFont="1" applyFill="1" applyBorder="1" applyAlignment="1">
      <alignment horizontal="left" indent="1"/>
    </xf>
    <xf numFmtId="0" fontId="21" fillId="0" borderId="1" xfId="2" applyFont="1" applyFill="1" applyBorder="1" applyAlignment="1">
      <alignment horizontal="center" vertical="top" wrapText="1"/>
    </xf>
    <xf numFmtId="0" fontId="17" fillId="9" borderId="0" xfId="2" applyFont="1" applyFill="1" applyBorder="1" applyAlignment="1">
      <alignment vertical="top"/>
    </xf>
    <xf numFmtId="0" fontId="35" fillId="0" borderId="73" xfId="2" applyFont="1" applyFill="1" applyBorder="1" applyAlignment="1">
      <alignment horizontal="left" indent="1"/>
    </xf>
    <xf numFmtId="0" fontId="21" fillId="0" borderId="74" xfId="2" applyFont="1" applyFill="1" applyBorder="1"/>
    <xf numFmtId="0" fontId="94" fillId="0" borderId="124" xfId="94" applyFont="1" applyFill="1" applyBorder="1" applyAlignment="1">
      <alignment horizontal="left"/>
    </xf>
    <xf numFmtId="0" fontId="21" fillId="0" borderId="92" xfId="2" applyFont="1" applyFill="1" applyBorder="1" applyAlignment="1">
      <alignment horizontal="left" vertical="top"/>
    </xf>
    <xf numFmtId="0" fontId="21" fillId="0" borderId="77" xfId="2" applyFont="1" applyFill="1" applyBorder="1" applyAlignment="1">
      <alignment horizontal="center" vertical="center"/>
    </xf>
    <xf numFmtId="14" fontId="1" fillId="0" borderId="0" xfId="94" applyNumberFormat="1" applyFont="1" applyFill="1" applyBorder="1" applyAlignment="1"/>
    <xf numFmtId="14" fontId="1" fillId="0" borderId="0" xfId="94" applyNumberFormat="1" applyFont="1" applyFill="1" applyBorder="1" applyAlignment="1">
      <alignment horizontal="left"/>
    </xf>
    <xf numFmtId="0" fontId="1" fillId="0" borderId="121" xfId="94" applyFont="1" applyFill="1" applyBorder="1" applyAlignment="1">
      <alignment horizontal="left"/>
    </xf>
    <xf numFmtId="0" fontId="1" fillId="0" borderId="122" xfId="94" applyFont="1" applyFill="1" applyBorder="1" applyAlignment="1">
      <alignment horizontal="left"/>
    </xf>
    <xf numFmtId="0" fontId="1" fillId="0" borderId="123" xfId="94" applyFont="1" applyFill="1" applyBorder="1" applyAlignment="1">
      <alignment horizontal="left"/>
    </xf>
    <xf numFmtId="0" fontId="1" fillId="0" borderId="122" xfId="94" applyFont="1" applyFill="1" applyBorder="1" applyAlignment="1"/>
    <xf numFmtId="14" fontId="1" fillId="0" borderId="122" xfId="94" applyNumberFormat="1" applyFont="1" applyFill="1" applyBorder="1" applyAlignment="1"/>
    <xf numFmtId="14" fontId="1" fillId="0" borderId="1" xfId="94" applyNumberFormat="1" applyFont="1" applyFill="1" applyBorder="1" applyAlignment="1">
      <alignment horizontal="center" vertical="top" wrapText="1"/>
    </xf>
    <xf numFmtId="14" fontId="1" fillId="0" borderId="1" xfId="94" applyNumberFormat="1" applyFont="1" applyFill="1" applyBorder="1" applyAlignment="1">
      <alignment horizontal="left" vertical="top" wrapText="1"/>
    </xf>
    <xf numFmtId="0" fontId="67" fillId="5" borderId="10" xfId="0" applyFont="1" applyFill="1" applyBorder="1" applyAlignment="1">
      <alignment horizontal="left" indent="1"/>
    </xf>
    <xf numFmtId="0" fontId="110" fillId="0" borderId="0" xfId="0" applyFont="1" applyFill="1"/>
    <xf numFmtId="0" fontId="110" fillId="0" borderId="0" xfId="0" applyFont="1" applyFill="1" applyAlignment="1">
      <alignment vertical="top"/>
    </xf>
    <xf numFmtId="0" fontId="112" fillId="0" borderId="0" xfId="0" applyFont="1"/>
    <xf numFmtId="2" fontId="112" fillId="0" borderId="0" xfId="0" applyNumberFormat="1" applyFont="1"/>
    <xf numFmtId="0" fontId="112" fillId="0" borderId="0" xfId="0" applyFont="1" applyAlignment="1">
      <alignment horizontal="center"/>
    </xf>
    <xf numFmtId="0" fontId="46" fillId="0" borderId="127" xfId="0" applyFont="1" applyFill="1" applyBorder="1" applyAlignment="1">
      <alignment horizontal="center"/>
    </xf>
    <xf numFmtId="0" fontId="63" fillId="0" borderId="128" xfId="0" applyFont="1" applyBorder="1" applyAlignment="1">
      <alignment horizontal="left"/>
    </xf>
    <xf numFmtId="0" fontId="48" fillId="0" borderId="140" xfId="0" applyFont="1" applyFill="1" applyBorder="1" applyAlignment="1"/>
    <xf numFmtId="0" fontId="46" fillId="3" borderId="145" xfId="0" applyFont="1" applyFill="1" applyBorder="1" applyAlignment="1">
      <alignment horizontal="center"/>
    </xf>
    <xf numFmtId="166" fontId="46" fillId="3" borderId="140" xfId="0" applyNumberFormat="1" applyFont="1" applyFill="1" applyBorder="1" applyAlignment="1">
      <alignment horizontal="center"/>
    </xf>
    <xf numFmtId="0" fontId="46" fillId="0" borderId="145" xfId="0" applyFont="1" applyFill="1" applyBorder="1" applyAlignment="1">
      <alignment horizontal="center"/>
    </xf>
    <xf numFmtId="0" fontId="46" fillId="3" borderId="145" xfId="0" applyFont="1" applyFill="1" applyBorder="1" applyAlignment="1">
      <alignment horizontal="right"/>
    </xf>
    <xf numFmtId="166" fontId="46" fillId="3" borderId="141" xfId="0" applyNumberFormat="1" applyFont="1" applyFill="1" applyBorder="1" applyAlignment="1">
      <alignment horizontal="right"/>
    </xf>
    <xf numFmtId="0" fontId="34" fillId="11" borderId="52" xfId="0" applyFont="1" applyFill="1" applyBorder="1" applyAlignment="1" applyProtection="1">
      <alignment horizontal="center"/>
    </xf>
    <xf numFmtId="0" fontId="21" fillId="39" borderId="0" xfId="0" applyFont="1" applyFill="1"/>
    <xf numFmtId="0" fontId="21" fillId="39" borderId="0" xfId="0" applyFont="1" applyFill="1" applyAlignment="1">
      <alignment vertical="top"/>
    </xf>
    <xf numFmtId="0" fontId="21" fillId="5" borderId="0" xfId="0" applyFont="1" applyFill="1"/>
    <xf numFmtId="0" fontId="110" fillId="39" borderId="0" xfId="0" applyFont="1" applyFill="1"/>
    <xf numFmtId="0" fontId="21" fillId="39" borderId="0" xfId="0" applyFont="1" applyFill="1" applyProtection="1"/>
    <xf numFmtId="0" fontId="110" fillId="5" borderId="0" xfId="0" applyFont="1" applyFill="1" applyProtection="1"/>
    <xf numFmtId="0" fontId="21" fillId="5" borderId="0" xfId="0" applyFont="1" applyFill="1" applyProtection="1"/>
    <xf numFmtId="0" fontId="21" fillId="39" borderId="0" xfId="0" applyFont="1" applyFill="1" applyAlignment="1"/>
    <xf numFmtId="0" fontId="21" fillId="39" borderId="15" xfId="0" applyFont="1" applyFill="1" applyBorder="1" applyAlignment="1">
      <alignment horizontal="center"/>
    </xf>
    <xf numFmtId="0" fontId="21" fillId="39" borderId="14" xfId="0" applyFont="1" applyFill="1" applyBorder="1" applyAlignment="1">
      <alignment horizontal="center"/>
    </xf>
    <xf numFmtId="20" fontId="21" fillId="0" borderId="14" xfId="0" applyNumberFormat="1" applyFont="1" applyFill="1" applyBorder="1" applyAlignment="1">
      <alignment horizontal="center"/>
    </xf>
    <xf numFmtId="0" fontId="31" fillId="39" borderId="0" xfId="0" applyFont="1" applyFill="1" applyAlignment="1">
      <alignment vertical="top"/>
    </xf>
    <xf numFmtId="0" fontId="110" fillId="39" borderId="0" xfId="0" applyFont="1" applyFill="1" applyAlignment="1">
      <alignment vertical="top"/>
    </xf>
    <xf numFmtId="0" fontId="31" fillId="39" borderId="0" xfId="0" applyFont="1" applyFill="1"/>
    <xf numFmtId="166" fontId="17" fillId="39" borderId="68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0" fillId="0" borderId="8" xfId="0" applyFont="1" applyBorder="1"/>
    <xf numFmtId="0" fontId="34" fillId="11" borderId="24" xfId="0" applyFont="1" applyFill="1" applyBorder="1" applyAlignment="1" applyProtection="1">
      <alignment horizontal="center"/>
    </xf>
    <xf numFmtId="0" fontId="34" fillId="9" borderId="21" xfId="0" applyFont="1" applyFill="1" applyBorder="1" applyAlignment="1" applyProtection="1">
      <alignment horizontal="center"/>
    </xf>
    <xf numFmtId="0" fontId="20" fillId="0" borderId="0" xfId="0" applyFont="1" applyFill="1" applyAlignment="1">
      <alignment vertical="top"/>
    </xf>
    <xf numFmtId="0" fontId="110" fillId="0" borderId="0" xfId="0" applyFont="1" applyFill="1" applyProtection="1"/>
    <xf numFmtId="0" fontId="31" fillId="0" borderId="0" xfId="0" applyFont="1" applyFill="1"/>
    <xf numFmtId="0" fontId="21" fillId="0" borderId="161" xfId="0" applyFont="1" applyFill="1" applyBorder="1" applyAlignment="1">
      <alignment horizontal="center"/>
    </xf>
    <xf numFmtId="166" fontId="17" fillId="0" borderId="161" xfId="0" applyNumberFormat="1" applyFont="1" applyFill="1" applyBorder="1" applyAlignment="1">
      <alignment horizontal="center"/>
    </xf>
    <xf numFmtId="166" fontId="17" fillId="5" borderId="165" xfId="0" applyNumberFormat="1" applyFont="1" applyFill="1" applyBorder="1" applyAlignment="1" applyProtection="1">
      <alignment horizontal="center"/>
    </xf>
    <xf numFmtId="166" fontId="17" fillId="9" borderId="166" xfId="0" applyNumberFormat="1" applyFont="1" applyFill="1" applyBorder="1" applyAlignment="1" applyProtection="1">
      <alignment horizontal="center"/>
    </xf>
    <xf numFmtId="166" fontId="17" fillId="5" borderId="166" xfId="0" applyNumberFormat="1" applyFont="1" applyFill="1" applyBorder="1" applyAlignment="1" applyProtection="1">
      <alignment horizontal="center"/>
    </xf>
    <xf numFmtId="166" fontId="17" fillId="40" borderId="166" xfId="0" applyNumberFormat="1" applyFont="1" applyFill="1" applyBorder="1" applyAlignment="1" applyProtection="1">
      <alignment horizontal="center"/>
    </xf>
    <xf numFmtId="166" fontId="17" fillId="0" borderId="168" xfId="0" applyNumberFormat="1" applyFont="1" applyFill="1" applyBorder="1" applyAlignment="1">
      <alignment horizontal="center"/>
    </xf>
    <xf numFmtId="166" fontId="17" fillId="0" borderId="167" xfId="0" applyNumberFormat="1" applyFont="1" applyFill="1" applyBorder="1" applyAlignment="1">
      <alignment horizontal="center"/>
    </xf>
    <xf numFmtId="0" fontId="34" fillId="35" borderId="169" xfId="0" applyFont="1" applyFill="1" applyBorder="1" applyAlignment="1" applyProtection="1">
      <alignment horizontal="center"/>
    </xf>
    <xf numFmtId="166" fontId="17" fillId="0" borderId="163" xfId="0" applyNumberFormat="1" applyFont="1" applyFill="1" applyBorder="1" applyAlignment="1">
      <alignment horizontal="center"/>
    </xf>
    <xf numFmtId="0" fontId="27" fillId="39" borderId="0" xfId="0" applyFont="1" applyFill="1" applyBorder="1"/>
    <xf numFmtId="166" fontId="17" fillId="5" borderId="172" xfId="0" applyNumberFormat="1" applyFont="1" applyFill="1" applyBorder="1" applyAlignment="1" applyProtection="1">
      <alignment horizontal="center"/>
    </xf>
    <xf numFmtId="166" fontId="17" fillId="9" borderId="173" xfId="0" applyNumberFormat="1" applyFont="1" applyFill="1" applyBorder="1" applyAlignment="1" applyProtection="1">
      <alignment horizontal="center"/>
    </xf>
    <xf numFmtId="166" fontId="17" fillId="5" borderId="173" xfId="0" applyNumberFormat="1" applyFont="1" applyFill="1" applyBorder="1" applyAlignment="1" applyProtection="1">
      <alignment horizontal="center"/>
    </xf>
    <xf numFmtId="166" fontId="17" fillId="40" borderId="173" xfId="0" applyNumberFormat="1" applyFont="1" applyFill="1" applyBorder="1" applyAlignment="1" applyProtection="1">
      <alignment horizontal="center"/>
    </xf>
    <xf numFmtId="166" fontId="17" fillId="38" borderId="173" xfId="0" applyNumberFormat="1" applyFont="1" applyFill="1" applyBorder="1" applyAlignment="1" applyProtection="1">
      <alignment horizontal="center"/>
    </xf>
    <xf numFmtId="0" fontId="20" fillId="39" borderId="0" xfId="0" applyFont="1" applyFill="1" applyBorder="1"/>
    <xf numFmtId="0" fontId="21" fillId="39" borderId="0" xfId="0" applyFont="1" applyFill="1" applyBorder="1"/>
    <xf numFmtId="0" fontId="21" fillId="39" borderId="0" xfId="0" applyFont="1" applyFill="1" applyBorder="1" applyAlignment="1">
      <alignment vertical="top"/>
    </xf>
    <xf numFmtId="0" fontId="21" fillId="39" borderId="0" xfId="0" applyFont="1" applyFill="1" applyBorder="1" applyProtection="1"/>
    <xf numFmtId="0" fontId="21" fillId="39" borderId="174" xfId="0" applyFont="1" applyFill="1" applyBorder="1"/>
    <xf numFmtId="0" fontId="20" fillId="39" borderId="174" xfId="0" applyFont="1" applyFill="1" applyBorder="1"/>
    <xf numFmtId="0" fontId="21" fillId="0" borderId="176" xfId="0" applyFont="1" applyFill="1" applyBorder="1" applyAlignment="1">
      <alignment horizontal="center"/>
    </xf>
    <xf numFmtId="0" fontId="21" fillId="39" borderId="161" xfId="0" applyFont="1" applyFill="1" applyBorder="1" applyAlignment="1">
      <alignment horizontal="center"/>
    </xf>
    <xf numFmtId="0" fontId="21" fillId="39" borderId="177" xfId="0" applyFont="1" applyFill="1" applyBorder="1" applyAlignment="1">
      <alignment horizontal="center" vertical="center"/>
    </xf>
    <xf numFmtId="166" fontId="17" fillId="39" borderId="47" xfId="0" applyNumberFormat="1" applyFont="1" applyFill="1" applyBorder="1" applyAlignment="1">
      <alignment horizontal="center"/>
    </xf>
    <xf numFmtId="166" fontId="17" fillId="39" borderId="14" xfId="0" applyNumberFormat="1" applyFont="1" applyFill="1" applyBorder="1" applyAlignment="1">
      <alignment horizontal="center"/>
    </xf>
    <xf numFmtId="166" fontId="17" fillId="39" borderId="17" xfId="0" applyNumberFormat="1" applyFont="1" applyFill="1" applyBorder="1" applyAlignment="1">
      <alignment horizontal="center"/>
    </xf>
    <xf numFmtId="0" fontId="110" fillId="0" borderId="0" xfId="0" applyFont="1" applyFill="1" applyBorder="1" applyProtection="1"/>
    <xf numFmtId="0" fontId="110" fillId="0" borderId="0" xfId="0" applyFont="1" applyFill="1" applyBorder="1"/>
    <xf numFmtId="0" fontId="110" fillId="5" borderId="0" xfId="0" applyFont="1" applyFill="1" applyBorder="1" applyProtection="1"/>
    <xf numFmtId="166" fontId="17" fillId="39" borderId="158" xfId="0" applyNumberFormat="1" applyFont="1" applyFill="1" applyBorder="1" applyAlignment="1">
      <alignment horizontal="center"/>
    </xf>
    <xf numFmtId="166" fontId="17" fillId="39" borderId="15" xfId="0" applyNumberFormat="1" applyFont="1" applyFill="1" applyBorder="1" applyAlignment="1">
      <alignment horizontal="center"/>
    </xf>
    <xf numFmtId="166" fontId="17" fillId="39" borderId="159" xfId="0" applyNumberFormat="1" applyFont="1" applyFill="1" applyBorder="1" applyAlignment="1">
      <alignment horizontal="center"/>
    </xf>
    <xf numFmtId="166" fontId="17" fillId="39" borderId="161" xfId="0" applyNumberFormat="1" applyFont="1" applyFill="1" applyBorder="1" applyAlignment="1">
      <alignment horizontal="center"/>
    </xf>
    <xf numFmtId="0" fontId="21" fillId="39" borderId="180" xfId="0" applyFont="1" applyFill="1" applyBorder="1" applyAlignment="1">
      <alignment horizontal="center" vertical="center"/>
    </xf>
    <xf numFmtId="166" fontId="17" fillId="39" borderId="164" xfId="0" applyNumberFormat="1" applyFont="1" applyFill="1" applyBorder="1" applyAlignment="1">
      <alignment horizontal="center"/>
    </xf>
    <xf numFmtId="0" fontId="21" fillId="0" borderId="184" xfId="0" applyFont="1" applyFill="1" applyBorder="1"/>
    <xf numFmtId="170" fontId="100" fillId="39" borderId="62" xfId="92" applyNumberFormat="1" applyFont="1" applyFill="1" applyBorder="1" applyAlignment="1">
      <alignment horizontal="left" vertical="top"/>
    </xf>
    <xf numFmtId="170" fontId="35" fillId="39" borderId="56" xfId="92" applyNumberFormat="1" applyFont="1" applyFill="1" applyBorder="1" applyAlignment="1">
      <alignment horizontal="left" vertical="top"/>
    </xf>
    <xf numFmtId="0" fontId="21" fillId="39" borderId="0" xfId="0" applyFont="1" applyFill="1" applyBorder="1" applyAlignment="1">
      <alignment horizontal="center" vertical="center"/>
    </xf>
    <xf numFmtId="0" fontId="21" fillId="39" borderId="122" xfId="0" applyFont="1" applyFill="1" applyBorder="1" applyAlignment="1">
      <alignment horizontal="center" vertical="center"/>
    </xf>
    <xf numFmtId="0" fontId="21" fillId="0" borderId="175" xfId="0" applyFont="1" applyFill="1" applyBorder="1" applyAlignment="1">
      <alignment horizontal="center"/>
    </xf>
    <xf numFmtId="0" fontId="21" fillId="0" borderId="187" xfId="0" applyFont="1" applyFill="1" applyBorder="1" applyAlignment="1">
      <alignment horizontal="center"/>
    </xf>
    <xf numFmtId="0" fontId="21" fillId="0" borderId="197" xfId="0" applyFont="1" applyFill="1" applyBorder="1" applyAlignment="1">
      <alignment horizontal="center" vertical="center"/>
    </xf>
    <xf numFmtId="0" fontId="21" fillId="39" borderId="46" xfId="0" applyFont="1" applyFill="1" applyBorder="1" applyAlignment="1">
      <alignment horizontal="center" vertical="center"/>
    </xf>
    <xf numFmtId="0" fontId="110" fillId="5" borderId="178" xfId="0" applyFont="1" applyFill="1" applyBorder="1" applyAlignment="1">
      <alignment horizontal="center"/>
    </xf>
    <xf numFmtId="0" fontId="21" fillId="39" borderId="164" xfId="0" applyFont="1" applyFill="1" applyBorder="1" applyAlignment="1">
      <alignment horizontal="center" vertical="center"/>
    </xf>
    <xf numFmtId="0" fontId="21" fillId="0" borderId="160" xfId="0" applyFont="1" applyFill="1" applyBorder="1" applyAlignment="1">
      <alignment horizontal="center"/>
    </xf>
    <xf numFmtId="0" fontId="54" fillId="39" borderId="209" xfId="0" applyFont="1" applyFill="1" applyBorder="1" applyAlignment="1">
      <alignment horizontal="center" vertical="center"/>
    </xf>
    <xf numFmtId="166" fontId="17" fillId="0" borderId="170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78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208" xfId="0" applyFont="1" applyFill="1" applyBorder="1" applyAlignment="1">
      <alignment horizontal="center" vertical="center"/>
    </xf>
    <xf numFmtId="20" fontId="21" fillId="0" borderId="161" xfId="0" applyNumberFormat="1" applyFont="1" applyFill="1" applyBorder="1" applyAlignment="1">
      <alignment horizontal="center"/>
    </xf>
    <xf numFmtId="0" fontId="21" fillId="0" borderId="178" xfId="0" applyFont="1" applyFill="1" applyBorder="1"/>
    <xf numFmtId="166" fontId="17" fillId="9" borderId="162" xfId="0" applyNumberFormat="1" applyFont="1" applyFill="1" applyBorder="1" applyAlignment="1" applyProtection="1">
      <alignment horizontal="center"/>
    </xf>
    <xf numFmtId="0" fontId="21" fillId="0" borderId="179" xfId="0" applyFont="1" applyFill="1" applyBorder="1" applyAlignment="1">
      <alignment horizontal="center"/>
    </xf>
    <xf numFmtId="0" fontId="21" fillId="0" borderId="213" xfId="0" applyFont="1" applyFill="1" applyBorder="1" applyAlignment="1">
      <alignment horizontal="center"/>
    </xf>
    <xf numFmtId="0" fontId="21" fillId="0" borderId="183" xfId="0" applyFont="1" applyFill="1" applyBorder="1" applyAlignment="1">
      <alignment horizontal="center"/>
    </xf>
    <xf numFmtId="0" fontId="21" fillId="5" borderId="160" xfId="0" applyFont="1" applyFill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center"/>
    </xf>
    <xf numFmtId="0" fontId="21" fillId="0" borderId="191" xfId="0" applyFont="1" applyFill="1" applyBorder="1" applyAlignment="1">
      <alignment horizontal="center"/>
    </xf>
    <xf numFmtId="20" fontId="25" fillId="0" borderId="161" xfId="0" applyNumberFormat="1" applyFont="1" applyFill="1" applyBorder="1" applyAlignment="1">
      <alignment horizontal="center"/>
    </xf>
    <xf numFmtId="0" fontId="21" fillId="39" borderId="175" xfId="0" applyFont="1" applyFill="1" applyBorder="1" applyAlignment="1">
      <alignment horizontal="center"/>
    </xf>
    <xf numFmtId="166" fontId="17" fillId="39" borderId="215" xfId="0" applyNumberFormat="1" applyFont="1" applyFill="1" applyBorder="1" applyAlignment="1" applyProtection="1">
      <alignment horizontal="center"/>
    </xf>
    <xf numFmtId="166" fontId="21" fillId="0" borderId="161" xfId="0" applyNumberFormat="1" applyFont="1" applyFill="1" applyBorder="1" applyAlignment="1">
      <alignment horizontal="center"/>
    </xf>
    <xf numFmtId="166" fontId="17" fillId="39" borderId="161" xfId="0" applyNumberFormat="1" applyFont="1" applyFill="1" applyBorder="1" applyAlignment="1" applyProtection="1">
      <alignment horizontal="center"/>
    </xf>
    <xf numFmtId="0" fontId="21" fillId="39" borderId="0" xfId="0" applyFont="1" applyFill="1" applyBorder="1" applyAlignment="1"/>
    <xf numFmtId="0" fontId="21" fillId="5" borderId="160" xfId="0" applyFont="1" applyFill="1" applyBorder="1" applyAlignment="1">
      <alignment horizontal="center"/>
    </xf>
    <xf numFmtId="0" fontId="21" fillId="5" borderId="196" xfId="0" applyFont="1" applyFill="1" applyBorder="1" applyAlignment="1">
      <alignment horizontal="center"/>
    </xf>
    <xf numFmtId="0" fontId="110" fillId="5" borderId="195" xfId="0" applyFont="1" applyFill="1" applyBorder="1" applyAlignment="1">
      <alignment horizontal="center"/>
    </xf>
    <xf numFmtId="0" fontId="110" fillId="5" borderId="190" xfId="0" applyFont="1" applyFill="1" applyBorder="1" applyAlignment="1">
      <alignment horizontal="center"/>
    </xf>
    <xf numFmtId="20" fontId="21" fillId="5" borderId="14" xfId="0" applyNumberFormat="1" applyFont="1" applyFill="1" applyBorder="1" applyAlignment="1">
      <alignment horizontal="center"/>
    </xf>
    <xf numFmtId="0" fontId="21" fillId="5" borderId="206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 vertical="center"/>
    </xf>
    <xf numFmtId="0" fontId="21" fillId="0" borderId="14" xfId="0" applyFont="1" applyFill="1" applyBorder="1"/>
    <xf numFmtId="0" fontId="110" fillId="5" borderId="179" xfId="0" applyFont="1" applyFill="1" applyBorder="1" applyAlignment="1">
      <alignment horizontal="center"/>
    </xf>
    <xf numFmtId="0" fontId="21" fillId="5" borderId="178" xfId="0" applyFont="1" applyFill="1" applyBorder="1" applyAlignment="1">
      <alignment horizontal="center"/>
    </xf>
    <xf numFmtId="0" fontId="21" fillId="5" borderId="178" xfId="0" applyFont="1" applyFill="1" applyBorder="1"/>
    <xf numFmtId="0" fontId="21" fillId="5" borderId="161" xfId="0" applyFont="1" applyFill="1" applyBorder="1" applyAlignment="1">
      <alignment horizontal="center"/>
    </xf>
    <xf numFmtId="0" fontId="110" fillId="5" borderId="161" xfId="0" applyFont="1" applyFill="1" applyBorder="1" applyAlignment="1">
      <alignment horizontal="center"/>
    </xf>
    <xf numFmtId="0" fontId="110" fillId="5" borderId="15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20" fontId="25" fillId="5" borderId="14" xfId="0" applyNumberFormat="1" applyFont="1" applyFill="1" applyBorder="1" applyAlignment="1">
      <alignment horizontal="center"/>
    </xf>
    <xf numFmtId="0" fontId="110" fillId="5" borderId="214" xfId="0" applyFont="1" applyFill="1" applyBorder="1" applyAlignment="1">
      <alignment horizontal="center"/>
    </xf>
    <xf numFmtId="0" fontId="21" fillId="5" borderId="194" xfId="0" applyFont="1" applyFill="1" applyBorder="1"/>
    <xf numFmtId="0" fontId="21" fillId="39" borderId="218" xfId="0" applyFont="1" applyFill="1" applyBorder="1" applyAlignment="1">
      <alignment horizontal="center" vertical="center"/>
    </xf>
    <xf numFmtId="0" fontId="21" fillId="0" borderId="219" xfId="0" applyFont="1" applyFill="1" applyBorder="1" applyAlignment="1">
      <alignment horizontal="center"/>
    </xf>
    <xf numFmtId="20" fontId="21" fillId="5" borderId="161" xfId="0" applyNumberFormat="1" applyFont="1" applyFill="1" applyBorder="1" applyAlignment="1">
      <alignment horizontal="center"/>
    </xf>
    <xf numFmtId="20" fontId="21" fillId="0" borderId="15" xfId="0" applyNumberFormat="1" applyFont="1" applyFill="1" applyBorder="1" applyAlignment="1">
      <alignment horizontal="center"/>
    </xf>
    <xf numFmtId="20" fontId="25" fillId="0" borderId="15" xfId="0" applyNumberFormat="1" applyFont="1" applyFill="1" applyBorder="1" applyAlignment="1">
      <alignment horizontal="center"/>
    </xf>
    <xf numFmtId="166" fontId="21" fillId="0" borderId="15" xfId="0" applyNumberFormat="1" applyFont="1" applyFill="1" applyBorder="1" applyAlignment="1">
      <alignment horizontal="center"/>
    </xf>
    <xf numFmtId="0" fontId="21" fillId="0" borderId="201" xfId="0" applyFont="1" applyFill="1" applyBorder="1" applyAlignment="1">
      <alignment horizontal="center"/>
    </xf>
    <xf numFmtId="0" fontId="21" fillId="0" borderId="167" xfId="0" applyFont="1" applyFill="1" applyBorder="1" applyAlignment="1">
      <alignment horizontal="center"/>
    </xf>
    <xf numFmtId="0" fontId="110" fillId="5" borderId="196" xfId="0" applyFont="1" applyFill="1" applyBorder="1" applyAlignment="1" applyProtection="1">
      <alignment horizontal="center"/>
    </xf>
    <xf numFmtId="0" fontId="21" fillId="0" borderId="222" xfId="0" applyFont="1" applyFill="1" applyBorder="1" applyAlignment="1" applyProtection="1">
      <alignment horizontal="center"/>
    </xf>
    <xf numFmtId="0" fontId="21" fillId="0" borderId="223" xfId="0" applyFont="1" applyFill="1" applyBorder="1" applyAlignment="1">
      <alignment horizontal="center"/>
    </xf>
    <xf numFmtId="0" fontId="21" fillId="0" borderId="224" xfId="0" applyFont="1" applyFill="1" applyBorder="1" applyAlignment="1">
      <alignment horizontal="center"/>
    </xf>
    <xf numFmtId="0" fontId="21" fillId="5" borderId="225" xfId="0" applyFont="1" applyFill="1" applyBorder="1" applyAlignment="1">
      <alignment horizontal="center"/>
    </xf>
    <xf numFmtId="0" fontId="21" fillId="0" borderId="202" xfId="0" applyFont="1" applyFill="1" applyBorder="1" applyAlignment="1">
      <alignment horizontal="center"/>
    </xf>
    <xf numFmtId="0" fontId="110" fillId="5" borderId="226" xfId="0" applyFont="1" applyFill="1" applyBorder="1" applyAlignment="1">
      <alignment horizontal="center"/>
    </xf>
    <xf numFmtId="0" fontId="21" fillId="0" borderId="227" xfId="0" applyFont="1" applyFill="1" applyBorder="1" applyAlignment="1">
      <alignment horizontal="center"/>
    </xf>
    <xf numFmtId="0" fontId="21" fillId="0" borderId="228" xfId="0" applyFont="1" applyFill="1" applyBorder="1" applyAlignment="1">
      <alignment horizontal="center"/>
    </xf>
    <xf numFmtId="0" fontId="21" fillId="0" borderId="229" xfId="0" applyFont="1" applyFill="1" applyBorder="1" applyAlignment="1">
      <alignment horizontal="center"/>
    </xf>
    <xf numFmtId="0" fontId="21" fillId="5" borderId="231" xfId="0" applyFont="1" applyFill="1" applyBorder="1" applyAlignment="1">
      <alignment horizontal="center"/>
    </xf>
    <xf numFmtId="0" fontId="21" fillId="0" borderId="226" xfId="0" applyFont="1" applyFill="1" applyBorder="1" applyAlignment="1">
      <alignment horizontal="center"/>
    </xf>
    <xf numFmtId="0" fontId="21" fillId="39" borderId="232" xfId="0" applyFont="1" applyFill="1" applyBorder="1" applyAlignment="1">
      <alignment horizontal="center" vertical="center"/>
    </xf>
    <xf numFmtId="0" fontId="21" fillId="5" borderId="227" xfId="0" applyFont="1" applyFill="1" applyBorder="1" applyAlignment="1">
      <alignment horizontal="center"/>
    </xf>
    <xf numFmtId="0" fontId="110" fillId="5" borderId="228" xfId="0" applyFont="1" applyFill="1" applyBorder="1" applyAlignment="1">
      <alignment horizontal="center"/>
    </xf>
    <xf numFmtId="0" fontId="21" fillId="0" borderId="235" xfId="0" applyFont="1" applyFill="1" applyBorder="1" applyAlignment="1">
      <alignment horizontal="center" vertical="center"/>
    </xf>
    <xf numFmtId="0" fontId="21" fillId="39" borderId="235" xfId="0" applyFont="1" applyFill="1" applyBorder="1" applyAlignment="1">
      <alignment horizontal="center" vertical="center"/>
    </xf>
    <xf numFmtId="0" fontId="110" fillId="5" borderId="219" xfId="0" applyFont="1" applyFill="1" applyBorder="1" applyAlignment="1">
      <alignment horizontal="center"/>
    </xf>
    <xf numFmtId="0" fontId="21" fillId="0" borderId="237" xfId="0" applyFont="1" applyFill="1" applyBorder="1" applyAlignment="1">
      <alignment horizontal="center"/>
    </xf>
    <xf numFmtId="0" fontId="21" fillId="0" borderId="239" xfId="0" applyFont="1" applyFill="1" applyBorder="1" applyAlignment="1">
      <alignment horizontal="center"/>
    </xf>
    <xf numFmtId="16" fontId="35" fillId="0" borderId="1" xfId="0" applyNumberFormat="1" applyFont="1" applyFill="1" applyBorder="1" applyAlignment="1">
      <alignment horizontal="left"/>
    </xf>
    <xf numFmtId="0" fontId="1" fillId="0" borderId="171" xfId="94" applyFont="1" applyFill="1" applyBorder="1" applyAlignment="1">
      <alignment horizontal="left"/>
    </xf>
    <xf numFmtId="0" fontId="1" fillId="0" borderId="240" xfId="94" applyFont="1" applyFill="1" applyBorder="1" applyAlignment="1">
      <alignment horizontal="left"/>
    </xf>
    <xf numFmtId="0" fontId="109" fillId="0" borderId="241" xfId="94" applyFont="1" applyFill="1" applyBorder="1" applyAlignment="1">
      <alignment horizontal="left" vertical="top"/>
    </xf>
    <xf numFmtId="0" fontId="109" fillId="0" borderId="242" xfId="94" applyFont="1" applyFill="1" applyBorder="1" applyAlignment="1">
      <alignment vertical="top"/>
    </xf>
    <xf numFmtId="0" fontId="21" fillId="0" borderId="243" xfId="2" applyFont="1" applyFill="1" applyBorder="1" applyAlignment="1">
      <alignment vertical="top"/>
    </xf>
    <xf numFmtId="0" fontId="109" fillId="0" borderId="244" xfId="94" applyFont="1" applyFill="1" applyBorder="1" applyAlignment="1">
      <alignment horizontal="left" vertical="top"/>
    </xf>
    <xf numFmtId="0" fontId="21" fillId="0" borderId="240" xfId="2" applyFont="1" applyFill="1" applyBorder="1"/>
    <xf numFmtId="0" fontId="17" fillId="0" borderId="240" xfId="2" applyFont="1" applyFill="1" applyBorder="1"/>
    <xf numFmtId="0" fontId="17" fillId="0" borderId="245" xfId="2" applyFont="1" applyFill="1" applyBorder="1"/>
    <xf numFmtId="0" fontId="94" fillId="0" borderId="246" xfId="94" applyFont="1" applyFill="1" applyBorder="1" applyAlignment="1">
      <alignment horizontal="left"/>
    </xf>
    <xf numFmtId="0" fontId="21" fillId="0" borderId="246" xfId="0" applyFont="1" applyFill="1" applyBorder="1"/>
    <xf numFmtId="0" fontId="94" fillId="0" borderId="247" xfId="94" applyFont="1" applyFill="1" applyBorder="1" applyAlignment="1"/>
    <xf numFmtId="0" fontId="21" fillId="0" borderId="247" xfId="2" applyFont="1" applyFill="1" applyBorder="1" applyAlignment="1">
      <alignment horizontal="center" vertical="center" wrapText="1"/>
    </xf>
    <xf numFmtId="0" fontId="21" fillId="0" borderId="247" xfId="2" applyFont="1" applyFill="1" applyBorder="1" applyAlignment="1">
      <alignment horizontal="center" vertical="center"/>
    </xf>
    <xf numFmtId="167" fontId="17" fillId="0" borderId="248" xfId="2" applyNumberFormat="1" applyFont="1" applyFill="1" applyBorder="1" applyAlignment="1">
      <alignment horizontal="center"/>
    </xf>
    <xf numFmtId="167" fontId="17" fillId="0" borderId="247" xfId="2" applyNumberFormat="1" applyFont="1" applyFill="1" applyBorder="1" applyAlignment="1">
      <alignment horizontal="center"/>
    </xf>
    <xf numFmtId="0" fontId="17" fillId="0" borderId="249" xfId="0" applyFont="1" applyBorder="1" applyAlignment="1" applyProtection="1"/>
    <xf numFmtId="0" fontId="21" fillId="0" borderId="249" xfId="0" applyFont="1" applyBorder="1" applyAlignment="1" applyProtection="1"/>
    <xf numFmtId="0" fontId="21" fillId="0" borderId="249" xfId="0" applyFont="1" applyBorder="1" applyProtection="1"/>
    <xf numFmtId="0" fontId="21" fillId="0" borderId="249" xfId="0" applyFont="1" applyFill="1" applyBorder="1" applyProtection="1"/>
    <xf numFmtId="0" fontId="63" fillId="0" borderId="250" xfId="0" applyFont="1" applyBorder="1" applyAlignment="1" applyProtection="1">
      <alignment horizontal="left"/>
    </xf>
    <xf numFmtId="0" fontId="19" fillId="0" borderId="251" xfId="0" applyFont="1" applyBorder="1" applyAlignment="1" applyProtection="1">
      <alignment horizontal="left"/>
    </xf>
    <xf numFmtId="0" fontId="21" fillId="0" borderId="251" xfId="0" applyFont="1" applyBorder="1" applyAlignment="1" applyProtection="1"/>
    <xf numFmtId="0" fontId="21" fillId="0" borderId="251" xfId="0" applyFont="1" applyBorder="1" applyAlignment="1" applyProtection="1">
      <alignment horizontal="left"/>
    </xf>
    <xf numFmtId="0" fontId="20" fillId="0" borderId="253" xfId="0" applyFont="1" applyBorder="1" applyAlignment="1" applyProtection="1">
      <alignment horizontal="left"/>
    </xf>
    <xf numFmtId="0" fontId="24" fillId="12" borderId="253" xfId="0" applyFont="1" applyFill="1" applyBorder="1" applyAlignment="1">
      <alignment horizontal="left"/>
    </xf>
    <xf numFmtId="0" fontId="13" fillId="0" borderId="254" xfId="0" applyFont="1" applyBorder="1" applyAlignment="1" applyProtection="1"/>
    <xf numFmtId="0" fontId="34" fillId="9" borderId="255" xfId="0" applyFont="1" applyFill="1" applyBorder="1" applyAlignment="1" applyProtection="1">
      <alignment horizontal="center"/>
    </xf>
    <xf numFmtId="0" fontId="34" fillId="35" borderId="256" xfId="0" applyFont="1" applyFill="1" applyBorder="1" applyAlignment="1" applyProtection="1">
      <alignment horizontal="center"/>
    </xf>
    <xf numFmtId="0" fontId="34" fillId="35" borderId="257" xfId="0" applyFont="1" applyFill="1" applyBorder="1" applyAlignment="1" applyProtection="1">
      <alignment horizontal="center"/>
    </xf>
    <xf numFmtId="0" fontId="34" fillId="35" borderId="258" xfId="0" applyFont="1" applyFill="1" applyBorder="1" applyAlignment="1" applyProtection="1">
      <alignment horizontal="center"/>
    </xf>
    <xf numFmtId="0" fontId="34" fillId="9" borderId="258" xfId="0" applyFont="1" applyFill="1" applyBorder="1" applyAlignment="1" applyProtection="1">
      <alignment horizontal="center"/>
    </xf>
    <xf numFmtId="0" fontId="34" fillId="11" borderId="255" xfId="0" applyFont="1" applyFill="1" applyBorder="1" applyAlignment="1" applyProtection="1"/>
    <xf numFmtId="20" fontId="20" fillId="0" borderId="263" xfId="0" applyNumberFormat="1" applyFont="1" applyBorder="1" applyAlignment="1" applyProtection="1">
      <alignment horizontal="center"/>
    </xf>
    <xf numFmtId="0" fontId="20" fillId="0" borderId="263" xfId="0" applyFont="1" applyBorder="1" applyAlignment="1" applyProtection="1">
      <alignment horizontal="center"/>
    </xf>
    <xf numFmtId="0" fontId="21" fillId="5" borderId="266" xfId="0" applyFont="1" applyFill="1" applyBorder="1" applyAlignment="1" applyProtection="1">
      <alignment horizontal="center"/>
    </xf>
    <xf numFmtId="166" fontId="21" fillId="5" borderId="267" xfId="0" applyNumberFormat="1" applyFont="1" applyFill="1" applyBorder="1" applyAlignment="1" applyProtection="1">
      <alignment horizontal="center"/>
    </xf>
    <xf numFmtId="166" fontId="21" fillId="5" borderId="268" xfId="0" applyNumberFormat="1" applyFont="1" applyFill="1" applyBorder="1" applyAlignment="1" applyProtection="1">
      <alignment horizontal="left"/>
    </xf>
    <xf numFmtId="20" fontId="21" fillId="5" borderId="267" xfId="0" applyNumberFormat="1" applyFont="1" applyFill="1" applyBorder="1" applyAlignment="1" applyProtection="1">
      <alignment horizontal="center"/>
    </xf>
    <xf numFmtId="20" fontId="25" fillId="5" borderId="267" xfId="0" applyNumberFormat="1" applyFont="1" applyFill="1" applyBorder="1" applyAlignment="1" applyProtection="1">
      <alignment horizontal="center"/>
    </xf>
    <xf numFmtId="166" fontId="21" fillId="5" borderId="267" xfId="0" applyNumberFormat="1" applyFont="1" applyFill="1" applyBorder="1" applyAlignment="1" applyProtection="1">
      <alignment horizontal="right"/>
    </xf>
    <xf numFmtId="166" fontId="17" fillId="39" borderId="272" xfId="0" applyNumberFormat="1" applyFont="1" applyFill="1" applyBorder="1" applyAlignment="1" applyProtection="1">
      <alignment horizontal="center"/>
    </xf>
    <xf numFmtId="0" fontId="110" fillId="5" borderId="266" xfId="0" applyFont="1" applyFill="1" applyBorder="1" applyAlignment="1" applyProtection="1">
      <alignment horizontal="center"/>
    </xf>
    <xf numFmtId="0" fontId="21" fillId="0" borderId="266" xfId="0" applyFont="1" applyFill="1" applyBorder="1" applyAlignment="1" applyProtection="1">
      <alignment horizontal="center"/>
    </xf>
    <xf numFmtId="20" fontId="21" fillId="0" borderId="267" xfId="0" applyNumberFormat="1" applyFont="1" applyFill="1" applyBorder="1" applyAlignment="1" applyProtection="1">
      <alignment horizontal="center"/>
    </xf>
    <xf numFmtId="20" fontId="25" fillId="0" borderId="267" xfId="0" applyNumberFormat="1" applyFont="1" applyFill="1" applyBorder="1" applyAlignment="1" applyProtection="1">
      <alignment horizontal="center"/>
    </xf>
    <xf numFmtId="166" fontId="21" fillId="0" borderId="267" xfId="0" applyNumberFormat="1" applyFont="1" applyFill="1" applyBorder="1" applyAlignment="1" applyProtection="1">
      <alignment horizontal="center"/>
    </xf>
    <xf numFmtId="166" fontId="21" fillId="0" borderId="267" xfId="0" applyNumberFormat="1" applyFont="1" applyFill="1" applyBorder="1" applyAlignment="1" applyProtection="1">
      <alignment horizontal="right"/>
    </xf>
    <xf numFmtId="166" fontId="21" fillId="0" borderId="268" xfId="0" applyNumberFormat="1" applyFont="1" applyFill="1" applyBorder="1" applyAlignment="1" applyProtection="1">
      <alignment horizontal="left"/>
    </xf>
    <xf numFmtId="20" fontId="21" fillId="0" borderId="276" xfId="0" applyNumberFormat="1" applyFont="1" applyFill="1" applyBorder="1" applyAlignment="1" applyProtection="1">
      <alignment horizontal="center"/>
    </xf>
    <xf numFmtId="20" fontId="25" fillId="0" borderId="276" xfId="0" applyNumberFormat="1" applyFont="1" applyFill="1" applyBorder="1" applyAlignment="1" applyProtection="1">
      <alignment horizontal="center"/>
    </xf>
    <xf numFmtId="0" fontId="21" fillId="0" borderId="270" xfId="0" applyFont="1" applyFill="1" applyBorder="1" applyProtection="1"/>
    <xf numFmtId="0" fontId="21" fillId="0" borderId="285" xfId="0" applyFont="1" applyFill="1" applyBorder="1" applyAlignment="1" applyProtection="1">
      <alignment horizontal="center"/>
    </xf>
    <xf numFmtId="0" fontId="20" fillId="5" borderId="292" xfId="0" applyFont="1" applyFill="1" applyBorder="1" applyAlignment="1" applyProtection="1">
      <alignment horizontal="left"/>
    </xf>
    <xf numFmtId="0" fontId="21" fillId="5" borderId="292" xfId="0" applyFont="1" applyFill="1" applyBorder="1" applyAlignment="1" applyProtection="1">
      <alignment horizontal="left"/>
    </xf>
    <xf numFmtId="0" fontId="20" fillId="5" borderId="266" xfId="0" applyFont="1" applyFill="1" applyBorder="1" applyAlignment="1" applyProtection="1">
      <alignment horizontal="left"/>
    </xf>
    <xf numFmtId="0" fontId="21" fillId="5" borderId="293" xfId="0" applyFont="1" applyFill="1" applyBorder="1" applyProtection="1"/>
    <xf numFmtId="0" fontId="21" fillId="5" borderId="249" xfId="0" applyFont="1" applyFill="1" applyBorder="1" applyProtection="1"/>
    <xf numFmtId="0" fontId="25" fillId="5" borderId="249" xfId="0" applyFont="1" applyFill="1" applyBorder="1" applyProtection="1"/>
    <xf numFmtId="0" fontId="25" fillId="5" borderId="266" xfId="0" applyFont="1" applyFill="1" applyBorder="1" applyProtection="1"/>
    <xf numFmtId="20" fontId="21" fillId="5" borderId="267" xfId="0" applyNumberFormat="1" applyFont="1" applyFill="1" applyBorder="1" applyProtection="1"/>
    <xf numFmtId="0" fontId="21" fillId="5" borderId="267" xfId="0" applyFont="1" applyFill="1" applyBorder="1" applyProtection="1"/>
    <xf numFmtId="166" fontId="20" fillId="5" borderId="294" xfId="0" applyNumberFormat="1" applyFont="1" applyFill="1" applyBorder="1" applyAlignment="1" applyProtection="1">
      <alignment horizontal="right"/>
    </xf>
    <xf numFmtId="0" fontId="20" fillId="5" borderId="295" xfId="0" applyFont="1" applyFill="1" applyBorder="1" applyAlignment="1" applyProtection="1">
      <alignment horizontal="left"/>
    </xf>
    <xf numFmtId="0" fontId="21" fillId="5" borderId="295" xfId="0" applyFont="1" applyFill="1" applyBorder="1" applyAlignment="1" applyProtection="1">
      <alignment horizontal="left"/>
    </xf>
    <xf numFmtId="0" fontId="20" fillId="5" borderId="269" xfId="0" applyFont="1" applyFill="1" applyBorder="1" applyAlignment="1" applyProtection="1">
      <alignment horizontal="left"/>
    </xf>
    <xf numFmtId="20" fontId="21" fillId="5" borderId="296" xfId="0" applyNumberFormat="1" applyFont="1" applyFill="1" applyBorder="1" applyProtection="1"/>
    <xf numFmtId="0" fontId="21" fillId="5" borderId="287" xfId="0" applyFont="1" applyFill="1" applyBorder="1" applyProtection="1"/>
    <xf numFmtId="0" fontId="25" fillId="5" borderId="287" xfId="0" applyFont="1" applyFill="1" applyBorder="1" applyProtection="1"/>
    <xf numFmtId="20" fontId="25" fillId="5" borderId="269" xfId="0" applyNumberFormat="1" applyFont="1" applyFill="1" applyBorder="1" applyProtection="1"/>
    <xf numFmtId="2" fontId="20" fillId="5" borderId="276" xfId="0" applyNumberFormat="1" applyFont="1" applyFill="1" applyBorder="1" applyProtection="1"/>
    <xf numFmtId="0" fontId="21" fillId="5" borderId="296" xfId="0" applyFont="1" applyFill="1" applyBorder="1" applyProtection="1"/>
    <xf numFmtId="166" fontId="20" fillId="5" borderId="276" xfId="0" applyNumberFormat="1" applyFont="1" applyFill="1" applyBorder="1" applyAlignment="1" applyProtection="1">
      <alignment horizontal="center"/>
    </xf>
    <xf numFmtId="166" fontId="20" fillId="5" borderId="297" xfId="0" applyNumberFormat="1" applyFont="1" applyFill="1" applyBorder="1" applyAlignment="1" applyProtection="1">
      <alignment horizontal="right"/>
    </xf>
    <xf numFmtId="166" fontId="20" fillId="5" borderId="298" xfId="0" applyNumberFormat="1" applyFont="1" applyFill="1" applyBorder="1" applyAlignment="1" applyProtection="1">
      <alignment horizontal="right"/>
    </xf>
    <xf numFmtId="0" fontId="20" fillId="5" borderId="299" xfId="0" applyFont="1" applyFill="1" applyBorder="1" applyAlignment="1" applyProtection="1">
      <alignment horizontal="left"/>
    </xf>
    <xf numFmtId="0" fontId="21" fillId="5" borderId="299" xfId="0" applyFont="1" applyFill="1" applyBorder="1" applyAlignment="1" applyProtection="1">
      <alignment horizontal="left"/>
    </xf>
    <xf numFmtId="0" fontId="20" fillId="5" borderId="300" xfId="0" applyFont="1" applyFill="1" applyBorder="1" applyAlignment="1" applyProtection="1">
      <alignment horizontal="left"/>
    </xf>
    <xf numFmtId="0" fontId="21" fillId="5" borderId="301" xfId="0" applyFont="1" applyFill="1" applyBorder="1" applyProtection="1"/>
    <xf numFmtId="0" fontId="21" fillId="5" borderId="302" xfId="0" applyFont="1" applyFill="1" applyBorder="1" applyProtection="1"/>
    <xf numFmtId="20" fontId="25" fillId="5" borderId="302" xfId="0" applyNumberFormat="1" applyFont="1" applyFill="1" applyBorder="1" applyProtection="1"/>
    <xf numFmtId="2" fontId="25" fillId="5" borderId="300" xfId="0" applyNumberFormat="1" applyFont="1" applyFill="1" applyBorder="1" applyProtection="1"/>
    <xf numFmtId="0" fontId="20" fillId="5" borderId="303" xfId="0" applyFont="1" applyFill="1" applyBorder="1" applyProtection="1"/>
    <xf numFmtId="0" fontId="21" fillId="5" borderId="303" xfId="0" applyFont="1" applyFill="1" applyBorder="1" applyProtection="1"/>
    <xf numFmtId="166" fontId="20" fillId="5" borderId="304" xfId="0" applyNumberFormat="1" applyFont="1" applyFill="1" applyBorder="1" applyAlignment="1" applyProtection="1">
      <alignment horizontal="right"/>
    </xf>
    <xf numFmtId="0" fontId="17" fillId="0" borderId="249" xfId="0" applyFont="1" applyBorder="1" applyAlignment="1"/>
    <xf numFmtId="0" fontId="21" fillId="0" borderId="249" xfId="0" applyFont="1" applyBorder="1" applyAlignment="1"/>
    <xf numFmtId="0" fontId="21" fillId="0" borderId="249" xfId="0" applyFont="1" applyFill="1" applyBorder="1" applyAlignment="1"/>
    <xf numFmtId="0" fontId="35" fillId="9" borderId="263" xfId="0" applyFont="1" applyFill="1" applyBorder="1" applyAlignment="1" applyProtection="1">
      <alignment horizontal="left"/>
    </xf>
    <xf numFmtId="0" fontId="21" fillId="0" borderId="266" xfId="0" applyFont="1" applyFill="1" applyBorder="1" applyAlignment="1">
      <alignment horizontal="center"/>
    </xf>
    <xf numFmtId="20" fontId="21" fillId="0" borderId="267" xfId="0" applyNumberFormat="1" applyFont="1" applyFill="1" applyBorder="1" applyAlignment="1">
      <alignment horizontal="center"/>
    </xf>
    <xf numFmtId="20" fontId="25" fillId="0" borderId="267" xfId="0" applyNumberFormat="1" applyFont="1" applyFill="1" applyBorder="1" applyAlignment="1">
      <alignment horizontal="center"/>
    </xf>
    <xf numFmtId="166" fontId="21" fillId="0" borderId="267" xfId="0" applyNumberFormat="1" applyFont="1" applyFill="1" applyBorder="1" applyAlignment="1">
      <alignment horizontal="center"/>
    </xf>
    <xf numFmtId="0" fontId="21" fillId="0" borderId="267" xfId="0" applyFont="1" applyFill="1" applyBorder="1" applyAlignment="1"/>
    <xf numFmtId="0" fontId="21" fillId="0" borderId="305" xfId="0" applyFont="1" applyFill="1" applyBorder="1" applyAlignment="1">
      <alignment horizontal="center"/>
    </xf>
    <xf numFmtId="166" fontId="17" fillId="39" borderId="273" xfId="0" applyNumberFormat="1" applyFont="1" applyFill="1" applyBorder="1" applyAlignment="1">
      <alignment horizontal="center"/>
    </xf>
    <xf numFmtId="0" fontId="21" fillId="39" borderId="305" xfId="0" applyFont="1" applyFill="1" applyBorder="1" applyAlignment="1">
      <alignment horizontal="center"/>
    </xf>
    <xf numFmtId="166" fontId="17" fillId="39" borderId="305" xfId="0" applyNumberFormat="1" applyFont="1" applyFill="1" applyBorder="1" applyAlignment="1">
      <alignment horizontal="center"/>
    </xf>
    <xf numFmtId="166" fontId="17" fillId="39" borderId="275" xfId="0" applyNumberFormat="1" applyFont="1" applyFill="1" applyBorder="1" applyAlignment="1">
      <alignment horizontal="center"/>
    </xf>
    <xf numFmtId="0" fontId="21" fillId="0" borderId="269" xfId="0" applyFont="1" applyFill="1" applyBorder="1" applyAlignment="1">
      <alignment horizontal="center"/>
    </xf>
    <xf numFmtId="166" fontId="17" fillId="39" borderId="306" xfId="0" applyNumberFormat="1" applyFont="1" applyFill="1" applyBorder="1" applyAlignment="1">
      <alignment horizontal="center"/>
    </xf>
    <xf numFmtId="166" fontId="17" fillId="39" borderId="252" xfId="0" applyNumberFormat="1" applyFont="1" applyFill="1" applyBorder="1" applyAlignment="1">
      <alignment horizontal="center"/>
    </xf>
    <xf numFmtId="166" fontId="17" fillId="39" borderId="307" xfId="0" applyNumberFormat="1" applyFont="1" applyFill="1" applyBorder="1" applyAlignment="1">
      <alignment horizontal="center"/>
    </xf>
    <xf numFmtId="166" fontId="17" fillId="39" borderId="279" xfId="0" applyNumberFormat="1" applyFont="1" applyFill="1" applyBorder="1" applyAlignment="1">
      <alignment horizontal="center"/>
    </xf>
    <xf numFmtId="0" fontId="21" fillId="5" borderId="269" xfId="0" applyFont="1" applyFill="1" applyBorder="1" applyAlignment="1">
      <alignment horizontal="center"/>
    </xf>
    <xf numFmtId="0" fontId="21" fillId="5" borderId="266" xfId="0" applyFont="1" applyFill="1" applyBorder="1" applyAlignment="1">
      <alignment horizontal="center"/>
    </xf>
    <xf numFmtId="20" fontId="21" fillId="5" borderId="267" xfId="0" applyNumberFormat="1" applyFont="1" applyFill="1" applyBorder="1" applyAlignment="1">
      <alignment horizontal="center"/>
    </xf>
    <xf numFmtId="20" fontId="25" fillId="5" borderId="267" xfId="0" applyNumberFormat="1" applyFont="1" applyFill="1" applyBorder="1" applyAlignment="1">
      <alignment horizontal="center"/>
    </xf>
    <xf numFmtId="166" fontId="21" fillId="5" borderId="267" xfId="0" applyNumberFormat="1" applyFont="1" applyFill="1" applyBorder="1" applyAlignment="1">
      <alignment horizontal="center"/>
    </xf>
    <xf numFmtId="0" fontId="21" fillId="5" borderId="305" xfId="0" applyFont="1" applyFill="1" applyBorder="1" applyAlignment="1">
      <alignment horizontal="center"/>
    </xf>
    <xf numFmtId="0" fontId="110" fillId="5" borderId="266" xfId="0" applyFont="1" applyFill="1" applyBorder="1" applyAlignment="1">
      <alignment horizontal="center"/>
    </xf>
    <xf numFmtId="166" fontId="17" fillId="39" borderId="308" xfId="0" applyNumberFormat="1" applyFont="1" applyFill="1" applyBorder="1" applyAlignment="1">
      <alignment horizontal="center"/>
    </xf>
    <xf numFmtId="0" fontId="21" fillId="0" borderId="303" xfId="0" applyFont="1" applyFill="1" applyBorder="1" applyAlignment="1">
      <alignment horizontal="center"/>
    </xf>
    <xf numFmtId="0" fontId="21" fillId="5" borderId="286" xfId="0" applyFont="1" applyFill="1" applyBorder="1" applyAlignment="1">
      <alignment horizontal="center"/>
    </xf>
    <xf numFmtId="166" fontId="17" fillId="39" borderId="309" xfId="0" applyNumberFormat="1" applyFont="1" applyFill="1" applyBorder="1" applyAlignment="1">
      <alignment horizontal="center"/>
    </xf>
    <xf numFmtId="166" fontId="17" fillId="39" borderId="310" xfId="0" applyNumberFormat="1" applyFont="1" applyFill="1" applyBorder="1" applyAlignment="1">
      <alignment horizontal="center"/>
    </xf>
    <xf numFmtId="166" fontId="17" fillId="39" borderId="311" xfId="0" applyNumberFormat="1" applyFont="1" applyFill="1" applyBorder="1" applyAlignment="1">
      <alignment horizontal="center"/>
    </xf>
    <xf numFmtId="166" fontId="17" fillId="39" borderId="312" xfId="0" applyNumberFormat="1" applyFont="1" applyFill="1" applyBorder="1" applyAlignment="1">
      <alignment horizontal="center"/>
    </xf>
    <xf numFmtId="166" fontId="17" fillId="39" borderId="313" xfId="0" applyNumberFormat="1" applyFont="1" applyFill="1" applyBorder="1" applyAlignment="1">
      <alignment horizontal="center"/>
    </xf>
    <xf numFmtId="166" fontId="20" fillId="5" borderId="267" xfId="0" applyNumberFormat="1" applyFont="1" applyFill="1" applyBorder="1" applyAlignment="1">
      <alignment horizontal="right"/>
    </xf>
    <xf numFmtId="166" fontId="21" fillId="5" borderId="267" xfId="0" applyNumberFormat="1" applyFont="1" applyFill="1" applyBorder="1" applyAlignment="1">
      <alignment horizontal="right"/>
    </xf>
    <xf numFmtId="0" fontId="20" fillId="5" borderId="295" xfId="0" applyFont="1" applyFill="1" applyBorder="1" applyAlignment="1" applyProtection="1"/>
    <xf numFmtId="20" fontId="21" fillId="5" borderId="296" xfId="0" applyNumberFormat="1" applyFont="1" applyFill="1" applyBorder="1" applyAlignment="1" applyProtection="1"/>
    <xf numFmtId="0" fontId="21" fillId="5" borderId="287" xfId="0" applyFont="1" applyFill="1" applyBorder="1" applyAlignment="1" applyProtection="1"/>
    <xf numFmtId="0" fontId="25" fillId="5" borderId="287" xfId="0" applyFont="1" applyFill="1" applyBorder="1" applyAlignment="1" applyProtection="1"/>
    <xf numFmtId="20" fontId="25" fillId="5" borderId="269" xfId="0" applyNumberFormat="1" applyFont="1" applyFill="1" applyBorder="1" applyAlignment="1" applyProtection="1"/>
    <xf numFmtId="0" fontId="20" fillId="5" borderId="314" xfId="0" applyFont="1" applyFill="1" applyBorder="1" applyAlignment="1" applyProtection="1"/>
    <xf numFmtId="0" fontId="21" fillId="5" borderId="314" xfId="0" applyFont="1" applyFill="1" applyBorder="1" applyAlignment="1" applyProtection="1">
      <alignment horizontal="left"/>
    </xf>
    <xf numFmtId="0" fontId="20" fillId="5" borderId="315" xfId="0" applyFont="1" applyFill="1" applyBorder="1" applyAlignment="1" applyProtection="1">
      <alignment horizontal="left"/>
    </xf>
    <xf numFmtId="0" fontId="21" fillId="5" borderId="316" xfId="0" applyFont="1" applyFill="1" applyBorder="1" applyAlignment="1" applyProtection="1"/>
    <xf numFmtId="0" fontId="21" fillId="5" borderId="317" xfId="0" applyFont="1" applyFill="1" applyBorder="1" applyAlignment="1" applyProtection="1"/>
    <xf numFmtId="20" fontId="25" fillId="5" borderId="317" xfId="0" applyNumberFormat="1" applyFont="1" applyFill="1" applyBorder="1" applyAlignment="1" applyProtection="1"/>
    <xf numFmtId="2" fontId="25" fillId="5" borderId="315" xfId="0" applyNumberFormat="1" applyFont="1" applyFill="1" applyBorder="1" applyAlignment="1" applyProtection="1"/>
    <xf numFmtId="0" fontId="20" fillId="3" borderId="269" xfId="0" applyFont="1" applyFill="1" applyBorder="1" applyAlignment="1">
      <alignment horizontal="left"/>
    </xf>
    <xf numFmtId="0" fontId="21" fillId="2" borderId="318" xfId="0" applyFont="1" applyFill="1" applyBorder="1" applyAlignment="1"/>
    <xf numFmtId="20" fontId="21" fillId="2" borderId="307" xfId="0" applyNumberFormat="1" applyFont="1" applyFill="1" applyBorder="1" applyAlignment="1">
      <alignment horizontal="center"/>
    </xf>
    <xf numFmtId="0" fontId="20" fillId="2" borderId="319" xfId="0" applyFont="1" applyFill="1" applyBorder="1" applyAlignment="1"/>
    <xf numFmtId="0" fontId="26" fillId="2" borderId="319" xfId="0" applyFont="1" applyFill="1" applyBorder="1" applyAlignment="1"/>
    <xf numFmtId="166" fontId="17" fillId="3" borderId="275" xfId="0" applyNumberFormat="1" applyFont="1" applyFill="1" applyBorder="1" applyAlignment="1">
      <alignment horizontal="center"/>
    </xf>
    <xf numFmtId="166" fontId="17" fillId="3" borderId="305" xfId="0" applyNumberFormat="1" applyFont="1" applyFill="1" applyBorder="1" applyAlignment="1">
      <alignment horizontal="center"/>
    </xf>
    <xf numFmtId="166" fontId="17" fillId="6" borderId="279" xfId="0" applyNumberFormat="1" applyFont="1" applyFill="1" applyBorder="1" applyAlignment="1">
      <alignment horizontal="center"/>
    </xf>
    <xf numFmtId="0" fontId="20" fillId="3" borderId="315" xfId="0" applyFont="1" applyFill="1" applyBorder="1" applyAlignment="1">
      <alignment horizontal="left"/>
    </xf>
    <xf numFmtId="166" fontId="17" fillId="3" borderId="279" xfId="0" applyNumberFormat="1" applyFont="1" applyFill="1" applyBorder="1" applyAlignment="1">
      <alignment horizontal="center"/>
    </xf>
    <xf numFmtId="0" fontId="24" fillId="36" borderId="253" xfId="0" applyFont="1" applyFill="1" applyBorder="1" applyAlignment="1">
      <alignment horizontal="left"/>
    </xf>
    <xf numFmtId="0" fontId="20" fillId="0" borderId="253" xfId="0" applyFont="1" applyBorder="1" applyAlignment="1">
      <alignment horizontal="left"/>
    </xf>
    <xf numFmtId="0" fontId="13" fillId="0" borderId="254" xfId="0" applyFont="1" applyBorder="1" applyAlignment="1"/>
    <xf numFmtId="0" fontId="34" fillId="11" borderId="320" xfId="0" applyFont="1" applyFill="1" applyBorder="1" applyAlignment="1" applyProtection="1">
      <alignment horizontal="center"/>
    </xf>
    <xf numFmtId="0" fontId="21" fillId="0" borderId="267" xfId="0" applyFont="1" applyFill="1" applyBorder="1"/>
    <xf numFmtId="166" fontId="17" fillId="0" borderId="273" xfId="0" applyNumberFormat="1" applyFont="1" applyFill="1" applyBorder="1" applyAlignment="1">
      <alignment horizontal="center"/>
    </xf>
    <xf numFmtId="166" fontId="17" fillId="0" borderId="305" xfId="0" applyNumberFormat="1" applyFont="1" applyFill="1" applyBorder="1" applyAlignment="1">
      <alignment horizontal="center"/>
    </xf>
    <xf numFmtId="166" fontId="17" fillId="0" borderId="275" xfId="0" applyNumberFormat="1" applyFont="1" applyFill="1" applyBorder="1" applyAlignment="1">
      <alignment horizontal="center"/>
    </xf>
    <xf numFmtId="166" fontId="17" fillId="0" borderId="252" xfId="0" applyNumberFormat="1" applyFont="1" applyFill="1" applyBorder="1" applyAlignment="1">
      <alignment horizontal="center"/>
    </xf>
    <xf numFmtId="166" fontId="17" fillId="0" borderId="307" xfId="0" applyNumberFormat="1" applyFont="1" applyFill="1" applyBorder="1" applyAlignment="1">
      <alignment horizontal="center"/>
    </xf>
    <xf numFmtId="166" fontId="17" fillId="0" borderId="279" xfId="0" applyNumberFormat="1" applyFont="1" applyFill="1" applyBorder="1" applyAlignment="1">
      <alignment horizontal="center"/>
    </xf>
    <xf numFmtId="0" fontId="21" fillId="0" borderId="276" xfId="0" applyFont="1" applyFill="1" applyBorder="1"/>
    <xf numFmtId="0" fontId="21" fillId="0" borderId="276" xfId="0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left"/>
    </xf>
    <xf numFmtId="166" fontId="17" fillId="39" borderId="276" xfId="0" applyNumberFormat="1" applyFont="1" applyFill="1" applyBorder="1" applyAlignment="1">
      <alignment horizontal="center"/>
    </xf>
    <xf numFmtId="166" fontId="17" fillId="39" borderId="276" xfId="0" applyNumberFormat="1" applyFont="1" applyFill="1" applyBorder="1" applyAlignment="1">
      <alignment horizontal="left"/>
    </xf>
    <xf numFmtId="0" fontId="21" fillId="39" borderId="276" xfId="0" applyFont="1" applyFill="1" applyBorder="1" applyAlignment="1">
      <alignment horizontal="center"/>
    </xf>
    <xf numFmtId="0" fontId="21" fillId="5" borderId="276" xfId="0" applyFont="1" applyFill="1" applyBorder="1"/>
    <xf numFmtId="0" fontId="21" fillId="0" borderId="286" xfId="0" applyFont="1" applyFill="1" applyBorder="1" applyAlignment="1">
      <alignment horizontal="center"/>
    </xf>
    <xf numFmtId="166" fontId="21" fillId="0" borderId="289" xfId="0" applyNumberFormat="1" applyFont="1" applyFill="1" applyBorder="1" applyAlignment="1">
      <alignment horizontal="center"/>
    </xf>
    <xf numFmtId="0" fontId="21" fillId="0" borderId="289" xfId="0" applyFont="1" applyFill="1" applyBorder="1" applyAlignment="1">
      <alignment horizontal="center"/>
    </xf>
    <xf numFmtId="166" fontId="17" fillId="0" borderId="322" xfId="0" applyNumberFormat="1" applyFont="1" applyFill="1" applyBorder="1" applyAlignment="1">
      <alignment horizontal="center"/>
    </xf>
    <xf numFmtId="166" fontId="17" fillId="0" borderId="289" xfId="0" applyNumberFormat="1" applyFont="1" applyFill="1" applyBorder="1" applyAlignment="1">
      <alignment horizontal="center"/>
    </xf>
    <xf numFmtId="166" fontId="17" fillId="0" borderId="289" xfId="0" applyNumberFormat="1" applyFont="1" applyFill="1" applyBorder="1" applyAlignment="1">
      <alignment horizontal="left"/>
    </xf>
    <xf numFmtId="0" fontId="112" fillId="5" borderId="293" xfId="0" applyFont="1" applyFill="1" applyBorder="1" applyProtection="1"/>
    <xf numFmtId="0" fontId="112" fillId="5" borderId="249" xfId="0" applyFont="1" applyFill="1" applyBorder="1" applyProtection="1"/>
    <xf numFmtId="0" fontId="113" fillId="5" borderId="249" xfId="0" applyFont="1" applyFill="1" applyBorder="1" applyProtection="1"/>
    <xf numFmtId="0" fontId="113" fillId="5" borderId="266" xfId="0" applyFont="1" applyFill="1" applyBorder="1" applyProtection="1"/>
    <xf numFmtId="20" fontId="112" fillId="5" borderId="267" xfId="0" applyNumberFormat="1" applyFont="1" applyFill="1" applyBorder="1" applyProtection="1"/>
    <xf numFmtId="0" fontId="112" fillId="5" borderId="267" xfId="0" applyFont="1" applyFill="1" applyBorder="1" applyProtection="1"/>
    <xf numFmtId="166" fontId="114" fillId="5" borderId="267" xfId="0" applyNumberFormat="1" applyFont="1" applyFill="1" applyBorder="1" applyAlignment="1">
      <alignment horizontal="right"/>
    </xf>
    <xf numFmtId="166" fontId="112" fillId="5" borderId="267" xfId="0" applyNumberFormat="1" applyFont="1" applyFill="1" applyBorder="1" applyAlignment="1">
      <alignment horizontal="right"/>
    </xf>
    <xf numFmtId="20" fontId="112" fillId="5" borderId="296" xfId="0" applyNumberFormat="1" applyFont="1" applyFill="1" applyBorder="1" applyProtection="1"/>
    <xf numFmtId="0" fontId="112" fillId="5" borderId="287" xfId="0" applyFont="1" applyFill="1" applyBorder="1" applyProtection="1"/>
    <xf numFmtId="0" fontId="113" fillId="5" borderId="287" xfId="0" applyFont="1" applyFill="1" applyBorder="1" applyProtection="1"/>
    <xf numFmtId="20" fontId="113" fillId="5" borderId="269" xfId="0" applyNumberFormat="1" applyFont="1" applyFill="1" applyBorder="1" applyProtection="1"/>
    <xf numFmtId="2" fontId="114" fillId="5" borderId="276" xfId="0" applyNumberFormat="1" applyFont="1" applyFill="1" applyBorder="1" applyProtection="1"/>
    <xf numFmtId="0" fontId="112" fillId="5" borderId="296" xfId="0" applyFont="1" applyFill="1" applyBorder="1" applyProtection="1"/>
    <xf numFmtId="166" fontId="114" fillId="5" borderId="276" xfId="0" applyNumberFormat="1" applyFont="1" applyFill="1" applyBorder="1" applyAlignment="1" applyProtection="1">
      <alignment horizontal="center"/>
    </xf>
    <xf numFmtId="0" fontId="20" fillId="5" borderId="314" xfId="0" applyFont="1" applyFill="1" applyBorder="1" applyAlignment="1" applyProtection="1">
      <alignment horizontal="left"/>
    </xf>
    <xf numFmtId="0" fontId="112" fillId="5" borderId="316" xfId="0" applyFont="1" applyFill="1" applyBorder="1" applyProtection="1"/>
    <xf numFmtId="0" fontId="112" fillId="5" borderId="317" xfId="0" applyFont="1" applyFill="1" applyBorder="1" applyProtection="1"/>
    <xf numFmtId="20" fontId="113" fillId="5" borderId="317" xfId="0" applyNumberFormat="1" applyFont="1" applyFill="1" applyBorder="1" applyProtection="1"/>
    <xf numFmtId="2" fontId="113" fillId="5" borderId="315" xfId="0" applyNumberFormat="1" applyFont="1" applyFill="1" applyBorder="1" applyProtection="1"/>
    <xf numFmtId="0" fontId="114" fillId="5" borderId="318" xfId="0" applyFont="1" applyFill="1" applyBorder="1" applyProtection="1"/>
    <xf numFmtId="0" fontId="112" fillId="5" borderId="318" xfId="0" applyFont="1" applyFill="1" applyBorder="1" applyProtection="1"/>
    <xf numFmtId="0" fontId="112" fillId="2" borderId="318" xfId="0" applyFont="1" applyFill="1" applyBorder="1" applyAlignment="1">
      <alignment wrapText="1"/>
    </xf>
    <xf numFmtId="0" fontId="63" fillId="0" borderId="323" xfId="0" applyFont="1" applyBorder="1" applyAlignment="1">
      <alignment horizontal="left"/>
    </xf>
    <xf numFmtId="0" fontId="19" fillId="0" borderId="251" xfId="0" applyFont="1" applyBorder="1" applyAlignment="1">
      <alignment horizontal="left"/>
    </xf>
    <xf numFmtId="0" fontId="21" fillId="0" borderId="251" xfId="0" applyFont="1" applyBorder="1" applyAlignment="1"/>
    <xf numFmtId="0" fontId="21" fillId="0" borderId="251" xfId="0" applyFont="1" applyBorder="1" applyAlignment="1">
      <alignment horizontal="left"/>
    </xf>
    <xf numFmtId="0" fontId="34" fillId="11" borderId="255" xfId="0" applyFont="1" applyFill="1" applyBorder="1" applyAlignment="1" applyProtection="1">
      <alignment horizontal="center"/>
    </xf>
    <xf numFmtId="20" fontId="20" fillId="0" borderId="263" xfId="0" applyNumberFormat="1" applyFont="1" applyBorder="1" applyAlignment="1">
      <alignment horizontal="center"/>
    </xf>
    <xf numFmtId="0" fontId="20" fillId="0" borderId="263" xfId="0" applyFont="1" applyBorder="1" applyAlignment="1">
      <alignment horizontal="center"/>
    </xf>
    <xf numFmtId="0" fontId="21" fillId="0" borderId="325" xfId="0" applyFont="1" applyFill="1" applyBorder="1" applyAlignment="1">
      <alignment horizontal="center"/>
    </xf>
    <xf numFmtId="20" fontId="25" fillId="0" borderId="276" xfId="0" applyNumberFormat="1" applyFont="1" applyFill="1" applyBorder="1" applyAlignment="1">
      <alignment horizontal="center" vertical="top"/>
    </xf>
    <xf numFmtId="166" fontId="21" fillId="0" borderId="276" xfId="0" applyNumberFormat="1" applyFont="1" applyFill="1" applyBorder="1" applyAlignment="1">
      <alignment horizontal="center" vertical="top"/>
    </xf>
    <xf numFmtId="0" fontId="21" fillId="0" borderId="276" xfId="0" applyFont="1" applyFill="1" applyBorder="1" applyAlignment="1">
      <alignment horizontal="center" vertical="top"/>
    </xf>
    <xf numFmtId="166" fontId="17" fillId="39" borderId="276" xfId="0" applyNumberFormat="1" applyFont="1" applyFill="1" applyBorder="1" applyAlignment="1">
      <alignment horizontal="center" vertical="top"/>
    </xf>
    <xf numFmtId="166" fontId="17" fillId="39" borderId="267" xfId="0" applyNumberFormat="1" applyFont="1" applyFill="1" applyBorder="1" applyAlignment="1">
      <alignment horizontal="center" vertical="top"/>
    </xf>
    <xf numFmtId="0" fontId="21" fillId="39" borderId="267" xfId="0" applyFont="1" applyFill="1" applyBorder="1" applyAlignment="1">
      <alignment horizontal="center" vertical="top"/>
    </xf>
    <xf numFmtId="166" fontId="17" fillId="39" borderId="276" xfId="0" applyNumberFormat="1" applyFont="1" applyFill="1" applyBorder="1" applyAlignment="1">
      <alignment horizontal="left" vertical="top"/>
    </xf>
    <xf numFmtId="0" fontId="21" fillId="5" borderId="325" xfId="0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center" vertical="top"/>
    </xf>
    <xf numFmtId="0" fontId="21" fillId="5" borderId="267" xfId="0" applyFont="1" applyFill="1" applyBorder="1"/>
    <xf numFmtId="0" fontId="21" fillId="39" borderId="276" xfId="0" applyFont="1" applyFill="1" applyBorder="1" applyAlignment="1">
      <alignment horizontal="center" vertical="top"/>
    </xf>
    <xf numFmtId="166" fontId="111" fillId="39" borderId="276" xfId="0" applyNumberFormat="1" applyFont="1" applyFill="1" applyBorder="1" applyAlignment="1">
      <alignment horizontal="center" vertical="top"/>
    </xf>
    <xf numFmtId="166" fontId="111" fillId="39" borderId="276" xfId="0" applyNumberFormat="1" applyFont="1" applyFill="1" applyBorder="1" applyAlignment="1">
      <alignment horizontal="left" vertical="top"/>
    </xf>
    <xf numFmtId="0" fontId="21" fillId="5" borderId="276" xfId="0" applyFont="1" applyFill="1" applyBorder="1" applyAlignment="1">
      <alignment vertical="top"/>
    </xf>
    <xf numFmtId="166" fontId="111" fillId="39" borderId="305" xfId="0" applyNumberFormat="1" applyFont="1" applyFill="1" applyBorder="1" applyAlignment="1">
      <alignment horizontal="center"/>
    </xf>
    <xf numFmtId="166" fontId="111" fillId="39" borderId="275" xfId="0" applyNumberFormat="1" applyFont="1" applyFill="1" applyBorder="1" applyAlignment="1">
      <alignment horizontal="center"/>
    </xf>
    <xf numFmtId="166" fontId="111" fillId="39" borderId="273" xfId="0" applyNumberFormat="1" applyFont="1" applyFill="1" applyBorder="1" applyAlignment="1">
      <alignment horizontal="center"/>
    </xf>
    <xf numFmtId="0" fontId="21" fillId="0" borderId="276" xfId="0" applyFont="1" applyFill="1" applyBorder="1" applyAlignment="1">
      <alignment vertical="top"/>
    </xf>
    <xf numFmtId="166" fontId="57" fillId="39" borderId="307" xfId="0" applyNumberFormat="1" applyFont="1" applyFill="1" applyBorder="1" applyAlignment="1">
      <alignment horizontal="center"/>
    </xf>
    <xf numFmtId="166" fontId="57" fillId="39" borderId="279" xfId="0" applyNumberFormat="1" applyFont="1" applyFill="1" applyBorder="1" applyAlignment="1">
      <alignment horizontal="center"/>
    </xf>
    <xf numFmtId="166" fontId="57" fillId="39" borderId="252" xfId="0" applyNumberFormat="1" applyFont="1" applyFill="1" applyBorder="1" applyAlignment="1">
      <alignment horizontal="center"/>
    </xf>
    <xf numFmtId="20" fontId="21" fillId="0" borderId="276" xfId="0" applyNumberFormat="1" applyFont="1" applyFill="1" applyBorder="1" applyAlignment="1">
      <alignment horizontal="center" vertical="top"/>
    </xf>
    <xf numFmtId="0" fontId="25" fillId="0" borderId="276" xfId="0" applyFont="1" applyFill="1" applyBorder="1" applyAlignment="1">
      <alignment horizontal="center" vertical="top"/>
    </xf>
    <xf numFmtId="166" fontId="17" fillId="39" borderId="289" xfId="0" applyNumberFormat="1" applyFont="1" applyFill="1" applyBorder="1" applyAlignment="1">
      <alignment horizontal="center" vertical="top"/>
    </xf>
    <xf numFmtId="0" fontId="21" fillId="39" borderId="289" xfId="0" applyFont="1" applyFill="1" applyBorder="1" applyAlignment="1">
      <alignment horizontal="center" vertical="top"/>
    </xf>
    <xf numFmtId="166" fontId="17" fillId="39" borderId="289" xfId="0" applyNumberFormat="1" applyFont="1" applyFill="1" applyBorder="1" applyAlignment="1">
      <alignment horizontal="left" vertical="top"/>
    </xf>
    <xf numFmtId="0" fontId="20" fillId="5" borderId="327" xfId="0" applyFont="1" applyFill="1" applyBorder="1" applyAlignment="1" applyProtection="1">
      <alignment horizontal="left"/>
    </xf>
    <xf numFmtId="0" fontId="21" fillId="5" borderId="328" xfId="0" applyFont="1" applyFill="1" applyBorder="1" applyAlignment="1" applyProtection="1">
      <alignment horizontal="left"/>
    </xf>
    <xf numFmtId="0" fontId="20" fillId="5" borderId="329" xfId="0" applyFont="1" applyFill="1" applyBorder="1" applyAlignment="1" applyProtection="1">
      <alignment horizontal="left"/>
    </xf>
    <xf numFmtId="0" fontId="20" fillId="5" borderId="330" xfId="0" applyFont="1" applyFill="1" applyBorder="1" applyAlignment="1" applyProtection="1">
      <alignment horizontal="left"/>
    </xf>
    <xf numFmtId="0" fontId="21" fillId="5" borderId="316" xfId="0" applyFont="1" applyFill="1" applyBorder="1" applyProtection="1"/>
    <xf numFmtId="0" fontId="21" fillId="5" borderId="317" xfId="0" applyFont="1" applyFill="1" applyBorder="1" applyProtection="1"/>
    <xf numFmtId="20" fontId="25" fillId="5" borderId="317" xfId="0" applyNumberFormat="1" applyFont="1" applyFill="1" applyBorder="1" applyProtection="1"/>
    <xf numFmtId="2" fontId="25" fillId="5" borderId="315" xfId="0" applyNumberFormat="1" applyFont="1" applyFill="1" applyBorder="1" applyProtection="1"/>
    <xf numFmtId="0" fontId="20" fillId="5" borderId="318" xfId="0" applyFont="1" applyFill="1" applyBorder="1" applyProtection="1"/>
    <xf numFmtId="0" fontId="21" fillId="5" borderId="318" xfId="0" applyFont="1" applyFill="1" applyBorder="1" applyProtection="1"/>
    <xf numFmtId="0" fontId="20" fillId="3" borderId="314" xfId="0" applyFont="1" applyFill="1" applyBorder="1" applyAlignment="1">
      <alignment horizontal="left"/>
    </xf>
    <xf numFmtId="0" fontId="21" fillId="3" borderId="315" xfId="0" applyFont="1" applyFill="1" applyBorder="1" applyAlignment="1">
      <alignment horizontal="left"/>
    </xf>
    <xf numFmtId="0" fontId="34" fillId="11" borderId="316" xfId="0" applyFont="1" applyFill="1" applyBorder="1" applyAlignment="1" applyProtection="1"/>
    <xf numFmtId="0" fontId="0" fillId="11" borderId="315" xfId="0" applyFill="1" applyBorder="1" applyAlignment="1" applyProtection="1"/>
    <xf numFmtId="0" fontId="20" fillId="0" borderId="324" xfId="0" applyFont="1" applyBorder="1" applyAlignment="1">
      <alignment horizontal="left"/>
    </xf>
    <xf numFmtId="0" fontId="20" fillId="0" borderId="261" xfId="0" applyFont="1" applyBorder="1" applyAlignment="1">
      <alignment horizontal="left"/>
    </xf>
    <xf numFmtId="0" fontId="20" fillId="0" borderId="262" xfId="0" applyFont="1" applyBorder="1" applyAlignment="1">
      <alignment horizontal="left"/>
    </xf>
    <xf numFmtId="0" fontId="21" fillId="5" borderId="272" xfId="0" applyFont="1" applyFill="1" applyBorder="1" applyAlignment="1">
      <alignment horizontal="center"/>
    </xf>
    <xf numFmtId="166" fontId="111" fillId="0" borderId="273" xfId="0" applyNumberFormat="1" applyFont="1" applyFill="1" applyBorder="1" applyAlignment="1">
      <alignment horizontal="center"/>
    </xf>
    <xf numFmtId="166" fontId="111" fillId="0" borderId="305" xfId="0" applyNumberFormat="1" applyFont="1" applyFill="1" applyBorder="1" applyAlignment="1">
      <alignment horizontal="center"/>
    </xf>
    <xf numFmtId="166" fontId="111" fillId="0" borderId="275" xfId="0" applyNumberFormat="1" applyFont="1" applyFill="1" applyBorder="1" applyAlignment="1">
      <alignment horizontal="center"/>
    </xf>
    <xf numFmtId="166" fontId="111" fillId="0" borderId="252" xfId="0" applyNumberFormat="1" applyFont="1" applyFill="1" applyBorder="1" applyAlignment="1">
      <alignment horizontal="center"/>
    </xf>
    <xf numFmtId="20" fontId="21" fillId="5" borderId="276" xfId="0" applyNumberFormat="1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right"/>
    </xf>
    <xf numFmtId="0" fontId="21" fillId="5" borderId="296" xfId="0" applyFont="1" applyFill="1" applyBorder="1" applyAlignment="1">
      <alignment horizontal="center"/>
    </xf>
    <xf numFmtId="166" fontId="17" fillId="39" borderId="269" xfId="0" applyNumberFormat="1" applyFont="1" applyFill="1" applyBorder="1" applyAlignment="1">
      <alignment horizontal="center"/>
    </xf>
    <xf numFmtId="166" fontId="17" fillId="39" borderId="332" xfId="0" applyNumberFormat="1" applyFont="1" applyFill="1" applyBorder="1" applyAlignment="1">
      <alignment horizontal="center"/>
    </xf>
    <xf numFmtId="166" fontId="21" fillId="0" borderId="276" xfId="0" applyNumberFormat="1" applyFont="1" applyFill="1" applyBorder="1" applyAlignment="1">
      <alignment horizontal="center"/>
    </xf>
    <xf numFmtId="166" fontId="21" fillId="0" borderId="267" xfId="0" applyNumberFormat="1" applyFont="1" applyFill="1" applyBorder="1" applyAlignment="1">
      <alignment horizontal="right"/>
    </xf>
    <xf numFmtId="20" fontId="21" fillId="0" borderId="276" xfId="0" applyNumberFormat="1" applyFont="1" applyFill="1" applyBorder="1" applyAlignment="1">
      <alignment horizontal="center"/>
    </xf>
    <xf numFmtId="20" fontId="25" fillId="0" borderId="276" xfId="0" applyNumberFormat="1" applyFont="1" applyFill="1" applyBorder="1" applyAlignment="1">
      <alignment horizontal="center"/>
    </xf>
    <xf numFmtId="166" fontId="21" fillId="0" borderId="276" xfId="0" applyNumberFormat="1" applyFont="1" applyFill="1" applyBorder="1" applyAlignment="1">
      <alignment horizontal="right"/>
    </xf>
    <xf numFmtId="0" fontId="21" fillId="5" borderId="280" xfId="0" applyFont="1" applyFill="1" applyBorder="1" applyAlignment="1">
      <alignment horizontal="center"/>
    </xf>
    <xf numFmtId="0" fontId="21" fillId="0" borderId="296" xfId="0" applyFont="1" applyFill="1" applyBorder="1" applyAlignment="1">
      <alignment horizontal="center"/>
    </xf>
    <xf numFmtId="166" fontId="111" fillId="39" borderId="276" xfId="0" applyNumberFormat="1" applyFont="1" applyFill="1" applyBorder="1" applyAlignment="1">
      <alignment horizontal="center"/>
    </xf>
    <xf numFmtId="166" fontId="111" fillId="39" borderId="332" xfId="0" applyNumberFormat="1" applyFont="1" applyFill="1" applyBorder="1" applyAlignment="1">
      <alignment horizontal="center"/>
    </xf>
    <xf numFmtId="0" fontId="25" fillId="0" borderId="276" xfId="0" applyFont="1" applyFill="1" applyBorder="1" applyAlignment="1">
      <alignment horizontal="center"/>
    </xf>
    <xf numFmtId="0" fontId="21" fillId="0" borderId="285" xfId="0" applyFont="1" applyFill="1" applyBorder="1" applyAlignment="1">
      <alignment horizontal="center"/>
    </xf>
    <xf numFmtId="0" fontId="25" fillId="5" borderId="276" xfId="0" applyFont="1" applyFill="1" applyBorder="1" applyAlignment="1">
      <alignment horizontal="center"/>
    </xf>
    <xf numFmtId="166" fontId="17" fillId="0" borderId="269" xfId="0" applyNumberFormat="1" applyFont="1" applyFill="1" applyBorder="1" applyAlignment="1">
      <alignment horizontal="center"/>
    </xf>
    <xf numFmtId="166" fontId="17" fillId="0" borderId="332" xfId="0" applyNumberFormat="1" applyFont="1" applyFill="1" applyBorder="1" applyAlignment="1">
      <alignment horizontal="center"/>
    </xf>
    <xf numFmtId="166" fontId="21" fillId="0" borderId="289" xfId="0" applyNumberFormat="1" applyFont="1" applyFill="1" applyBorder="1" applyAlignment="1">
      <alignment horizontal="right"/>
    </xf>
    <xf numFmtId="0" fontId="21" fillId="0" borderId="289" xfId="0" applyFont="1" applyFill="1" applyBorder="1"/>
    <xf numFmtId="166" fontId="17" fillId="0" borderId="336" xfId="0" applyNumberFormat="1" applyFont="1" applyFill="1" applyBorder="1" applyAlignment="1">
      <alignment horizontal="center"/>
    </xf>
    <xf numFmtId="166" fontId="111" fillId="0" borderId="336" xfId="0" applyNumberFormat="1" applyFont="1" applyFill="1" applyBorder="1" applyAlignment="1">
      <alignment horizontal="center"/>
    </xf>
    <xf numFmtId="166" fontId="111" fillId="0" borderId="289" xfId="0" applyNumberFormat="1" applyFont="1" applyFill="1" applyBorder="1" applyAlignment="1">
      <alignment horizontal="center"/>
    </xf>
    <xf numFmtId="166" fontId="111" fillId="0" borderId="290" xfId="0" applyNumberFormat="1" applyFont="1" applyFill="1" applyBorder="1" applyAlignment="1">
      <alignment horizontal="center"/>
    </xf>
    <xf numFmtId="0" fontId="21" fillId="5" borderId="337" xfId="0" applyFont="1" applyFill="1" applyBorder="1" applyProtection="1"/>
    <xf numFmtId="0" fontId="25" fillId="5" borderId="337" xfId="0" applyFont="1" applyFill="1" applyBorder="1" applyProtection="1"/>
    <xf numFmtId="0" fontId="25" fillId="5" borderId="338" xfId="0" applyFont="1" applyFill="1" applyBorder="1" applyProtection="1"/>
    <xf numFmtId="0" fontId="20" fillId="3" borderId="266" xfId="0" applyFont="1" applyFill="1" applyBorder="1" applyAlignment="1">
      <alignment horizontal="left"/>
    </xf>
    <xf numFmtId="0" fontId="63" fillId="0" borderId="250" xfId="0" applyFont="1" applyBorder="1" applyAlignment="1">
      <alignment horizontal="left"/>
    </xf>
    <xf numFmtId="0" fontId="13" fillId="0" borderId="253" xfId="0" applyFont="1" applyBorder="1" applyAlignment="1"/>
    <xf numFmtId="0" fontId="20" fillId="0" borderId="260" xfId="0" applyFont="1" applyBorder="1" applyAlignment="1">
      <alignment horizontal="left"/>
    </xf>
    <xf numFmtId="20" fontId="110" fillId="5" borderId="267" xfId="0" applyNumberFormat="1" applyFont="1" applyFill="1" applyBorder="1" applyAlignment="1">
      <alignment horizontal="center"/>
    </xf>
    <xf numFmtId="20" fontId="117" fillId="5" borderId="267" xfId="0" applyNumberFormat="1" applyFont="1" applyFill="1" applyBorder="1" applyAlignment="1">
      <alignment horizontal="center"/>
    </xf>
    <xf numFmtId="166" fontId="110" fillId="5" borderId="267" xfId="0" applyNumberFormat="1" applyFont="1" applyFill="1" applyBorder="1" applyAlignment="1">
      <alignment horizontal="center"/>
    </xf>
    <xf numFmtId="0" fontId="21" fillId="0" borderId="255" xfId="0" applyFont="1" applyFill="1" applyBorder="1"/>
    <xf numFmtId="20" fontId="25" fillId="0" borderId="255" xfId="0" applyNumberFormat="1" applyFont="1" applyFill="1" applyBorder="1" applyAlignment="1">
      <alignment horizontal="center"/>
    </xf>
    <xf numFmtId="20" fontId="21" fillId="0" borderId="289" xfId="0" applyNumberFormat="1" applyFont="1" applyFill="1" applyBorder="1" applyAlignment="1">
      <alignment horizontal="center"/>
    </xf>
    <xf numFmtId="166" fontId="20" fillId="5" borderId="328" xfId="0" applyNumberFormat="1" applyFont="1" applyFill="1" applyBorder="1" applyAlignment="1">
      <alignment horizontal="right"/>
    </xf>
    <xf numFmtId="166" fontId="17" fillId="39" borderId="270" xfId="0" applyNumberFormat="1" applyFont="1" applyFill="1" applyBorder="1" applyAlignment="1">
      <alignment horizontal="center"/>
    </xf>
    <xf numFmtId="166" fontId="17" fillId="0" borderId="270" xfId="0" applyNumberFormat="1" applyFont="1" applyFill="1" applyBorder="1" applyAlignment="1">
      <alignment horizontal="center"/>
    </xf>
    <xf numFmtId="20" fontId="21" fillId="0" borderId="269" xfId="0" applyNumberFormat="1" applyFont="1" applyFill="1" applyBorder="1" applyAlignment="1">
      <alignment horizontal="center"/>
    </xf>
    <xf numFmtId="166" fontId="21" fillId="5" borderId="289" xfId="0" applyNumberFormat="1" applyFont="1" applyFill="1" applyBorder="1" applyAlignment="1">
      <alignment horizontal="center"/>
    </xf>
    <xf numFmtId="166" fontId="21" fillId="5" borderId="289" xfId="0" applyNumberFormat="1" applyFont="1" applyFill="1" applyBorder="1" applyAlignment="1">
      <alignment horizontal="right"/>
    </xf>
    <xf numFmtId="166" fontId="17" fillId="39" borderId="289" xfId="0" applyNumberFormat="1" applyFont="1" applyFill="1" applyBorder="1" applyAlignment="1">
      <alignment horizontal="center"/>
    </xf>
    <xf numFmtId="166" fontId="17" fillId="39" borderId="290" xfId="0" applyNumberFormat="1" applyFont="1" applyFill="1" applyBorder="1" applyAlignment="1">
      <alignment horizontal="center"/>
    </xf>
    <xf numFmtId="0" fontId="18" fillId="0" borderId="250" xfId="0" applyFont="1" applyBorder="1" applyAlignment="1">
      <alignment horizontal="left"/>
    </xf>
    <xf numFmtId="0" fontId="0" fillId="11" borderId="343" xfId="0" applyFill="1" applyBorder="1" applyAlignment="1" applyProtection="1"/>
    <xf numFmtId="0" fontId="35" fillId="9" borderId="345" xfId="0" applyFont="1" applyFill="1" applyBorder="1" applyAlignment="1" applyProtection="1">
      <alignment horizontal="left"/>
    </xf>
    <xf numFmtId="166" fontId="17" fillId="0" borderId="267" xfId="0" applyNumberFormat="1" applyFont="1" applyFill="1" applyBorder="1" applyAlignment="1">
      <alignment horizontal="center"/>
    </xf>
    <xf numFmtId="166" fontId="17" fillId="0" borderId="346" xfId="0" applyNumberFormat="1" applyFont="1" applyFill="1" applyBorder="1" applyAlignment="1">
      <alignment horizontal="center"/>
    </xf>
    <xf numFmtId="0" fontId="21" fillId="0" borderId="347" xfId="0" applyFont="1" applyFill="1" applyBorder="1" applyAlignment="1">
      <alignment horizontal="center"/>
    </xf>
    <xf numFmtId="166" fontId="17" fillId="0" borderId="284" xfId="0" applyNumberFormat="1" applyFont="1" applyFill="1" applyBorder="1" applyAlignment="1">
      <alignment horizontal="center"/>
    </xf>
    <xf numFmtId="166" fontId="17" fillId="0" borderId="348" xfId="0" applyNumberFormat="1" applyFont="1" applyFill="1" applyBorder="1" applyAlignment="1">
      <alignment horizontal="center"/>
    </xf>
    <xf numFmtId="166" fontId="17" fillId="0" borderId="349" xfId="0" applyNumberFormat="1" applyFont="1" applyFill="1" applyBorder="1" applyAlignment="1">
      <alignment horizontal="center"/>
    </xf>
    <xf numFmtId="166" fontId="17" fillId="39" borderId="346" xfId="0" applyNumberFormat="1" applyFont="1" applyFill="1" applyBorder="1" applyAlignment="1">
      <alignment horizontal="center"/>
    </xf>
    <xf numFmtId="0" fontId="21" fillId="0" borderId="267" xfId="0" applyFont="1" applyFill="1" applyBorder="1" applyAlignment="1">
      <alignment horizontal="center"/>
    </xf>
    <xf numFmtId="166" fontId="17" fillId="39" borderId="267" xfId="0" applyNumberFormat="1" applyFont="1" applyFill="1" applyBorder="1" applyAlignment="1">
      <alignment horizontal="center"/>
    </xf>
    <xf numFmtId="0" fontId="21" fillId="39" borderId="267" xfId="0" applyFont="1" applyFill="1" applyBorder="1" applyAlignment="1">
      <alignment horizontal="center"/>
    </xf>
    <xf numFmtId="166" fontId="17" fillId="39" borderId="350" xfId="0" applyNumberFormat="1" applyFont="1" applyFill="1" applyBorder="1" applyAlignment="1">
      <alignment horizontal="center"/>
    </xf>
    <xf numFmtId="166" fontId="17" fillId="39" borderId="348" xfId="0" applyNumberFormat="1" applyFont="1" applyFill="1" applyBorder="1" applyAlignment="1">
      <alignment horizontal="center"/>
    </xf>
    <xf numFmtId="166" fontId="17" fillId="39" borderId="349" xfId="0" applyNumberFormat="1" applyFont="1" applyFill="1" applyBorder="1" applyAlignment="1">
      <alignment horizontal="center"/>
    </xf>
    <xf numFmtId="166" fontId="17" fillId="0" borderId="351" xfId="0" applyNumberFormat="1" applyFont="1" applyFill="1" applyBorder="1" applyAlignment="1">
      <alignment horizontal="center"/>
    </xf>
    <xf numFmtId="166" fontId="17" fillId="0" borderId="291" xfId="0" applyNumberFormat="1" applyFont="1" applyFill="1" applyBorder="1" applyAlignment="1">
      <alignment horizontal="center"/>
    </xf>
    <xf numFmtId="166" fontId="17" fillId="0" borderId="352" xfId="0" applyNumberFormat="1" applyFont="1" applyFill="1" applyBorder="1" applyAlignment="1">
      <alignment horizontal="center"/>
    </xf>
    <xf numFmtId="0" fontId="35" fillId="9" borderId="263" xfId="0" applyFont="1" applyFill="1" applyBorder="1" applyAlignment="1" applyProtection="1">
      <alignment horizontal="center"/>
    </xf>
    <xf numFmtId="166" fontId="17" fillId="39" borderId="284" xfId="0" applyNumberFormat="1" applyFont="1" applyFill="1" applyBorder="1" applyAlignment="1">
      <alignment horizontal="center"/>
    </xf>
    <xf numFmtId="0" fontId="110" fillId="5" borderId="269" xfId="0" applyFont="1" applyFill="1" applyBorder="1" applyAlignment="1">
      <alignment horizontal="center"/>
    </xf>
    <xf numFmtId="0" fontId="21" fillId="0" borderId="266" xfId="0" applyFont="1" applyFill="1" applyBorder="1"/>
    <xf numFmtId="0" fontId="21" fillId="39" borderId="289" xfId="0" applyFont="1" applyFill="1" applyBorder="1" applyAlignment="1">
      <alignment horizontal="center"/>
    </xf>
    <xf numFmtId="20" fontId="21" fillId="5" borderId="293" xfId="0" applyNumberFormat="1" applyFont="1" applyFill="1" applyBorder="1" applyProtection="1"/>
    <xf numFmtId="20" fontId="25" fillId="5" borderId="266" xfId="0" applyNumberFormat="1" applyFont="1" applyFill="1" applyBorder="1" applyProtection="1"/>
    <xf numFmtId="2" fontId="20" fillId="5" borderId="267" xfId="0" applyNumberFormat="1" applyFont="1" applyFill="1" applyBorder="1" applyProtection="1"/>
    <xf numFmtId="166" fontId="20" fillId="5" borderId="341" xfId="0" applyNumberFormat="1" applyFont="1" applyFill="1" applyBorder="1" applyAlignment="1">
      <alignment horizontal="right"/>
    </xf>
    <xf numFmtId="0" fontId="20" fillId="5" borderId="267" xfId="0" applyFont="1" applyFill="1" applyBorder="1" applyAlignment="1" applyProtection="1">
      <alignment horizontal="left"/>
    </xf>
    <xf numFmtId="0" fontId="20" fillId="0" borderId="344" xfId="0" applyFont="1" applyBorder="1" applyAlignment="1">
      <alignment horizontal="left"/>
    </xf>
    <xf numFmtId="0" fontId="0" fillId="11" borderId="317" xfId="0" applyFill="1" applyBorder="1" applyAlignment="1" applyProtection="1"/>
    <xf numFmtId="0" fontId="35" fillId="9" borderId="260" xfId="0" applyFont="1" applyFill="1" applyBorder="1" applyAlignment="1" applyProtection="1">
      <alignment horizontal="center"/>
    </xf>
    <xf numFmtId="166" fontId="17" fillId="0" borderId="296" xfId="0" applyNumberFormat="1" applyFont="1" applyFill="1" applyBorder="1" applyAlignment="1">
      <alignment horizontal="center"/>
    </xf>
    <xf numFmtId="166" fontId="17" fillId="39" borderId="296" xfId="0" applyNumberFormat="1" applyFont="1" applyFill="1" applyBorder="1" applyAlignment="1">
      <alignment horizontal="center"/>
    </xf>
    <xf numFmtId="166" fontId="17" fillId="39" borderId="358" xfId="0" applyNumberFormat="1" applyFont="1" applyFill="1" applyBorder="1" applyAlignment="1">
      <alignment horizontal="center"/>
    </xf>
    <xf numFmtId="166" fontId="17" fillId="39" borderId="251" xfId="0" applyNumberFormat="1" applyFont="1" applyFill="1" applyBorder="1" applyAlignment="1">
      <alignment horizontal="center"/>
    </xf>
    <xf numFmtId="0" fontId="21" fillId="0" borderId="359" xfId="0" applyFont="1" applyFill="1" applyBorder="1" applyAlignment="1">
      <alignment horizontal="center"/>
    </xf>
    <xf numFmtId="166" fontId="17" fillId="39" borderId="264" xfId="0" applyNumberFormat="1" applyFont="1" applyFill="1" applyBorder="1" applyAlignment="1">
      <alignment horizontal="center"/>
    </xf>
    <xf numFmtId="0" fontId="64" fillId="5" borderId="360" xfId="0" applyFont="1" applyFill="1" applyBorder="1" applyAlignment="1">
      <alignment horizontal="left" indent="1"/>
    </xf>
    <xf numFmtId="0" fontId="65" fillId="5" borderId="243" xfId="0" applyFont="1" applyFill="1" applyBorder="1"/>
    <xf numFmtId="0" fontId="41" fillId="5" borderId="361" xfId="0" applyFont="1" applyFill="1" applyBorder="1"/>
    <xf numFmtId="0" fontId="70" fillId="5" borderId="171" xfId="0" applyFont="1" applyFill="1" applyBorder="1" applyAlignment="1">
      <alignment horizontal="left" indent="1"/>
    </xf>
    <xf numFmtId="0" fontId="71" fillId="5" borderId="171" xfId="0" applyFont="1" applyFill="1" applyBorder="1" applyAlignment="1"/>
    <xf numFmtId="0" fontId="41" fillId="5" borderId="171" xfId="0" applyFont="1" applyFill="1" applyBorder="1"/>
    <xf numFmtId="0" fontId="41" fillId="5" borderId="171" xfId="0" applyFont="1" applyFill="1" applyBorder="1" applyAlignment="1">
      <alignment horizontal="center"/>
    </xf>
    <xf numFmtId="0" fontId="72" fillId="5" borderId="240" xfId="0" applyFont="1" applyFill="1" applyBorder="1"/>
    <xf numFmtId="0" fontId="58" fillId="0" borderId="129" xfId="0" applyFont="1" applyBorder="1" applyAlignment="1">
      <alignment horizontal="left"/>
    </xf>
    <xf numFmtId="0" fontId="59" fillId="0" borderId="129" xfId="0" applyFont="1" applyBorder="1" applyAlignment="1"/>
    <xf numFmtId="0" fontId="59" fillId="0" borderId="129" xfId="0" applyFont="1" applyBorder="1" applyAlignment="1">
      <alignment horizontal="left"/>
    </xf>
    <xf numFmtId="0" fontId="60" fillId="0" borderId="131" xfId="0" applyFont="1" applyBorder="1" applyAlignment="1">
      <alignment horizontal="left"/>
    </xf>
    <xf numFmtId="0" fontId="62" fillId="10" borderId="131" xfId="0" applyFont="1" applyFill="1" applyBorder="1" applyAlignment="1">
      <alignment horizontal="left"/>
    </xf>
    <xf numFmtId="0" fontId="61" fillId="0" borderId="132" xfId="0" applyFont="1" applyBorder="1" applyAlignment="1"/>
    <xf numFmtId="0" fontId="48" fillId="0" borderId="133" xfId="0" applyFont="1" applyBorder="1" applyAlignment="1">
      <alignment horizontal="center"/>
    </xf>
    <xf numFmtId="0" fontId="48" fillId="5" borderId="135" xfId="0" applyFont="1" applyFill="1" applyBorder="1" applyAlignment="1">
      <alignment horizontal="center"/>
    </xf>
    <xf numFmtId="0" fontId="48" fillId="0" borderId="134" xfId="0" applyFont="1" applyFill="1" applyBorder="1" applyAlignment="1"/>
    <xf numFmtId="0" fontId="48" fillId="0" borderId="133" xfId="0" applyFont="1" applyFill="1" applyBorder="1" applyAlignment="1"/>
    <xf numFmtId="20" fontId="60" fillId="0" borderId="139" xfId="0" applyNumberFormat="1" applyFont="1" applyBorder="1" applyAlignment="1">
      <alignment horizontal="center"/>
    </xf>
    <xf numFmtId="0" fontId="60" fillId="0" borderId="139" xfId="0" applyFont="1" applyBorder="1" applyAlignment="1">
      <alignment horizontal="center"/>
    </xf>
    <xf numFmtId="0" fontId="48" fillId="0" borderId="210" xfId="0" applyFont="1" applyBorder="1"/>
    <xf numFmtId="0" fontId="48" fillId="5" borderId="362" xfId="0" applyFont="1" applyFill="1" applyBorder="1" applyAlignment="1">
      <alignment horizontal="center"/>
    </xf>
    <xf numFmtId="0" fontId="48" fillId="0" borderId="200" xfId="0" applyFont="1" applyFill="1" applyBorder="1" applyAlignment="1"/>
    <xf numFmtId="0" fontId="48" fillId="0" borderId="363" xfId="0" applyFont="1" applyFill="1" applyBorder="1" applyAlignment="1"/>
    <xf numFmtId="0" fontId="46" fillId="0" borderId="210" xfId="0" applyFont="1" applyFill="1" applyBorder="1" applyAlignment="1">
      <alignment horizontal="center"/>
    </xf>
    <xf numFmtId="0" fontId="46" fillId="3" borderId="210" xfId="0" applyFont="1" applyFill="1" applyBorder="1" applyAlignment="1">
      <alignment horizontal="center"/>
    </xf>
    <xf numFmtId="0" fontId="46" fillId="3" borderId="199" xfId="0" applyFont="1" applyFill="1" applyBorder="1" applyAlignment="1">
      <alignment horizontal="center"/>
    </xf>
    <xf numFmtId="20" fontId="46" fillId="3" borderId="200" xfId="0" applyNumberFormat="1" applyFont="1" applyFill="1" applyBorder="1" applyAlignment="1">
      <alignment horizontal="center"/>
    </xf>
    <xf numFmtId="20" fontId="51" fillId="3" borderId="200" xfId="0" applyNumberFormat="1" applyFont="1" applyFill="1" applyBorder="1" applyAlignment="1">
      <alignment horizontal="center"/>
    </xf>
    <xf numFmtId="166" fontId="46" fillId="3" borderId="200" xfId="0" applyNumberFormat="1" applyFont="1" applyFill="1" applyBorder="1" applyAlignment="1">
      <alignment horizontal="center"/>
    </xf>
    <xf numFmtId="166" fontId="46" fillId="3" borderId="200" xfId="0" applyNumberFormat="1" applyFont="1" applyFill="1" applyBorder="1" applyAlignment="1">
      <alignment horizontal="right"/>
    </xf>
    <xf numFmtId="166" fontId="56" fillId="3" borderId="142" xfId="0" applyNumberFormat="1" applyFont="1" applyFill="1" applyBorder="1" applyAlignment="1">
      <alignment horizontal="left" indent="1"/>
    </xf>
    <xf numFmtId="166" fontId="46" fillId="3" borderId="143" xfId="0" applyNumberFormat="1" applyFont="1" applyFill="1" applyBorder="1" applyAlignment="1"/>
    <xf numFmtId="166" fontId="46" fillId="3" borderId="142" xfId="0" applyNumberFormat="1" applyFont="1" applyFill="1" applyBorder="1" applyAlignment="1"/>
    <xf numFmtId="0" fontId="46" fillId="0" borderId="151" xfId="0" applyFont="1" applyFill="1" applyBorder="1" applyAlignment="1">
      <alignment horizontal="center"/>
    </xf>
    <xf numFmtId="0" fontId="46" fillId="0" borderId="152" xfId="0" applyFont="1" applyFill="1" applyBorder="1" applyAlignment="1">
      <alignment horizontal="center"/>
    </xf>
    <xf numFmtId="20" fontId="46" fillId="0" borderId="149" xfId="0" applyNumberFormat="1" applyFont="1" applyFill="1" applyBorder="1" applyAlignment="1">
      <alignment horizontal="center"/>
    </xf>
    <xf numFmtId="20" fontId="51" fillId="0" borderId="149" xfId="0" applyNumberFormat="1" applyFont="1" applyFill="1" applyBorder="1" applyAlignment="1">
      <alignment horizontal="center"/>
    </xf>
    <xf numFmtId="166" fontId="46" fillId="0" borderId="149" xfId="0" applyNumberFormat="1" applyFont="1" applyFill="1" applyBorder="1" applyAlignment="1">
      <alignment horizontal="center"/>
    </xf>
    <xf numFmtId="166" fontId="46" fillId="0" borderId="149" xfId="0" applyNumberFormat="1" applyFont="1" applyFill="1" applyBorder="1" applyAlignment="1">
      <alignment horizontal="right"/>
    </xf>
    <xf numFmtId="0" fontId="56" fillId="0" borderId="149" xfId="0" applyFont="1" applyFill="1" applyBorder="1"/>
    <xf numFmtId="166" fontId="46" fillId="0" borderId="143" xfId="0" applyNumberFormat="1" applyFont="1" applyFill="1" applyBorder="1" applyAlignment="1">
      <alignment horizontal="center"/>
    </xf>
    <xf numFmtId="166" fontId="46" fillId="0" borderId="142" xfId="0" applyNumberFormat="1" applyFont="1" applyFill="1" applyBorder="1" applyAlignment="1">
      <alignment horizontal="center"/>
    </xf>
    <xf numFmtId="0" fontId="51" fillId="0" borderId="149" xfId="0" applyFont="1" applyFill="1" applyBorder="1" applyAlignment="1">
      <alignment horizontal="center"/>
    </xf>
    <xf numFmtId="0" fontId="46" fillId="3" borderId="151" xfId="0" applyFont="1" applyFill="1" applyBorder="1" applyAlignment="1">
      <alignment horizontal="center"/>
    </xf>
    <xf numFmtId="20" fontId="46" fillId="3" borderId="149" xfId="0" applyNumberFormat="1" applyFont="1" applyFill="1" applyBorder="1" applyAlignment="1">
      <alignment horizontal="center"/>
    </xf>
    <xf numFmtId="20" fontId="51" fillId="3" borderId="149" xfId="0" applyNumberFormat="1" applyFont="1" applyFill="1" applyBorder="1" applyAlignment="1">
      <alignment horizontal="center"/>
    </xf>
    <xf numFmtId="166" fontId="46" fillId="3" borderId="149" xfId="0" applyNumberFormat="1" applyFont="1" applyFill="1" applyBorder="1" applyAlignment="1">
      <alignment horizontal="center"/>
    </xf>
    <xf numFmtId="166" fontId="46" fillId="3" borderId="149" xfId="0" applyNumberFormat="1" applyFont="1" applyFill="1" applyBorder="1" applyAlignment="1">
      <alignment horizontal="right"/>
    </xf>
    <xf numFmtId="166" fontId="56" fillId="3" borderId="142" xfId="0" applyNumberFormat="1" applyFont="1" applyFill="1" applyBorder="1" applyAlignment="1"/>
    <xf numFmtId="166" fontId="46" fillId="3" borderId="143" xfId="0" applyNumberFormat="1" applyFont="1" applyFill="1" applyBorder="1" applyAlignment="1">
      <alignment horizontal="center"/>
    </xf>
    <xf numFmtId="166" fontId="46" fillId="3" borderId="142" xfId="0" applyNumberFormat="1" applyFont="1" applyFill="1" applyBorder="1" applyAlignment="1">
      <alignment horizontal="center"/>
    </xf>
    <xf numFmtId="20" fontId="46" fillId="0" borderId="200" xfId="0" applyNumberFormat="1" applyFont="1" applyFill="1" applyBorder="1" applyAlignment="1">
      <alignment horizontal="center"/>
    </xf>
    <xf numFmtId="0" fontId="51" fillId="3" borderId="149" xfId="0" applyFont="1" applyFill="1" applyBorder="1" applyAlignment="1">
      <alignment horizontal="center"/>
    </xf>
    <xf numFmtId="0" fontId="56" fillId="3" borderId="149" xfId="0" applyFont="1" applyFill="1" applyBorder="1"/>
    <xf numFmtId="0" fontId="46" fillId="3" borderId="149" xfId="0" applyFont="1" applyFill="1" applyBorder="1" applyAlignment="1">
      <alignment horizontal="center"/>
    </xf>
    <xf numFmtId="0" fontId="46" fillId="3" borderId="149" xfId="0" applyFont="1" applyFill="1" applyBorder="1" applyAlignment="1">
      <alignment horizontal="left" indent="1"/>
    </xf>
    <xf numFmtId="0" fontId="46" fillId="3" borderId="149" xfId="0" applyFont="1" applyFill="1" applyBorder="1"/>
    <xf numFmtId="0" fontId="46" fillId="0" borderId="149" xfId="0" applyFont="1" applyFill="1" applyBorder="1"/>
    <xf numFmtId="0" fontId="46" fillId="0" borderId="150" xfId="0" applyFont="1" applyFill="1" applyBorder="1" applyAlignment="1">
      <alignment horizontal="center"/>
    </xf>
    <xf numFmtId="20" fontId="46" fillId="0" borderId="150" xfId="0" applyNumberFormat="1" applyFont="1" applyFill="1" applyBorder="1" applyAlignment="1">
      <alignment horizontal="center"/>
    </xf>
    <xf numFmtId="0" fontId="51" fillId="0" borderId="150" xfId="0" applyFont="1" applyFill="1" applyBorder="1" applyAlignment="1">
      <alignment horizontal="center"/>
    </xf>
    <xf numFmtId="166" fontId="46" fillId="0" borderId="150" xfId="0" applyNumberFormat="1" applyFont="1" applyFill="1" applyBorder="1" applyAlignment="1">
      <alignment horizontal="center"/>
    </xf>
    <xf numFmtId="166" fontId="46" fillId="0" borderId="150" xfId="0" applyNumberFormat="1" applyFont="1" applyFill="1" applyBorder="1" applyAlignment="1">
      <alignment horizontal="right"/>
    </xf>
    <xf numFmtId="0" fontId="46" fillId="0" borderId="150" xfId="0" applyFont="1" applyFill="1" applyBorder="1"/>
    <xf numFmtId="166" fontId="46" fillId="0" borderId="144" xfId="0" applyNumberFormat="1" applyFont="1" applyFill="1" applyBorder="1" applyAlignment="1">
      <alignment horizontal="center"/>
    </xf>
    <xf numFmtId="0" fontId="48" fillId="3" borderId="210" xfId="0" applyFont="1" applyFill="1" applyBorder="1" applyAlignment="1">
      <alignment horizontal="left"/>
    </xf>
    <xf numFmtId="0" fontId="46" fillId="3" borderId="210" xfId="0" applyFont="1" applyFill="1" applyBorder="1" applyAlignment="1">
      <alignment horizontal="left"/>
    </xf>
    <xf numFmtId="0" fontId="48" fillId="3" borderId="199" xfId="0" applyFont="1" applyFill="1" applyBorder="1" applyAlignment="1">
      <alignment horizontal="left"/>
    </xf>
    <xf numFmtId="0" fontId="46" fillId="3" borderId="185" xfId="0" applyFont="1" applyFill="1" applyBorder="1"/>
    <xf numFmtId="0" fontId="46" fillId="3" borderId="337" xfId="0" applyFont="1" applyFill="1" applyBorder="1"/>
    <xf numFmtId="0" fontId="46" fillId="3" borderId="338" xfId="0" applyFont="1" applyFill="1" applyBorder="1"/>
    <xf numFmtId="20" fontId="46" fillId="3" borderId="200" xfId="0" applyNumberFormat="1" applyFont="1" applyFill="1" applyBorder="1"/>
    <xf numFmtId="0" fontId="46" fillId="3" borderId="200" xfId="0" applyFont="1" applyFill="1" applyBorder="1"/>
    <xf numFmtId="0" fontId="48" fillId="3" borderId="151" xfId="0" applyFont="1" applyFill="1" applyBorder="1" applyAlignment="1">
      <alignment horizontal="left"/>
    </xf>
    <xf numFmtId="0" fontId="46" fillId="3" borderId="151" xfId="0" applyFont="1" applyFill="1" applyBorder="1" applyAlignment="1">
      <alignment horizontal="left"/>
    </xf>
    <xf numFmtId="0" fontId="48" fillId="3" borderId="152" xfId="0" applyFont="1" applyFill="1" applyBorder="1" applyAlignment="1">
      <alignment horizontal="left"/>
    </xf>
    <xf numFmtId="20" fontId="46" fillId="3" borderId="153" xfId="0" applyNumberFormat="1" applyFont="1" applyFill="1" applyBorder="1"/>
    <xf numFmtId="0" fontId="46" fillId="3" borderId="154" xfId="0" applyFont="1" applyFill="1" applyBorder="1"/>
    <xf numFmtId="20" fontId="46" fillId="3" borderId="152" xfId="0" applyNumberFormat="1" applyFont="1" applyFill="1" applyBorder="1"/>
    <xf numFmtId="2" fontId="48" fillId="3" borderId="149" xfId="0" applyNumberFormat="1" applyFont="1" applyFill="1" applyBorder="1"/>
    <xf numFmtId="0" fontId="46" fillId="3" borderId="153" xfId="0" applyFont="1" applyFill="1" applyBorder="1"/>
    <xf numFmtId="0" fontId="32" fillId="3" borderId="152" xfId="0" applyFont="1" applyFill="1" applyBorder="1"/>
    <xf numFmtId="20" fontId="46" fillId="3" borderId="146" xfId="0" applyNumberFormat="1" applyFont="1" applyFill="1" applyBorder="1" applyAlignment="1">
      <alignment horizontal="right"/>
    </xf>
    <xf numFmtId="166" fontId="46" fillId="3" borderId="143" xfId="0" applyNumberFormat="1" applyFont="1" applyFill="1" applyBorder="1" applyAlignment="1">
      <alignment horizontal="right"/>
    </xf>
    <xf numFmtId="166" fontId="48" fillId="3" borderId="149" xfId="0" applyNumberFormat="1" applyFont="1" applyFill="1" applyBorder="1" applyAlignment="1">
      <alignment horizontal="center"/>
    </xf>
    <xf numFmtId="166" fontId="48" fillId="3" borderId="200" xfId="0" applyNumberFormat="1" applyFont="1" applyFill="1" applyBorder="1" applyAlignment="1">
      <alignment horizontal="right"/>
    </xf>
    <xf numFmtId="166" fontId="48" fillId="3" borderId="149" xfId="0" applyNumberFormat="1" applyFont="1" applyFill="1" applyBorder="1" applyAlignment="1">
      <alignment horizontal="right"/>
    </xf>
    <xf numFmtId="166" fontId="46" fillId="4" borderId="146" xfId="0" applyNumberFormat="1" applyFont="1" applyFill="1" applyBorder="1" applyAlignment="1">
      <alignment horizontal="right"/>
    </xf>
    <xf numFmtId="166" fontId="46" fillId="6" borderId="143" xfId="0" applyNumberFormat="1" applyFont="1" applyFill="1" applyBorder="1" applyAlignment="1">
      <alignment horizontal="right"/>
    </xf>
    <xf numFmtId="0" fontId="48" fillId="3" borderId="155" xfId="0" applyFont="1" applyFill="1" applyBorder="1" applyAlignment="1">
      <alignment horizontal="left"/>
    </xf>
    <xf numFmtId="0" fontId="46" fillId="3" borderId="155" xfId="0" applyFont="1" applyFill="1" applyBorder="1" applyAlignment="1">
      <alignment horizontal="left"/>
    </xf>
    <xf numFmtId="0" fontId="48" fillId="3" borderId="148" xfId="0" applyFont="1" applyFill="1" applyBorder="1" applyAlignment="1">
      <alignment horizontal="left"/>
    </xf>
    <xf numFmtId="0" fontId="46" fillId="3" borderId="147" xfId="0" applyFont="1" applyFill="1" applyBorder="1"/>
    <xf numFmtId="0" fontId="46" fillId="3" borderId="156" xfId="0" applyFont="1" applyFill="1" applyBorder="1"/>
    <xf numFmtId="20" fontId="46" fillId="3" borderId="156" xfId="0" applyNumberFormat="1" applyFont="1" applyFill="1" applyBorder="1"/>
    <xf numFmtId="2" fontId="46" fillId="3" borderId="148" xfId="0" applyNumberFormat="1" applyFont="1" applyFill="1" applyBorder="1"/>
    <xf numFmtId="0" fontId="48" fillId="3" borderId="157" xfId="0" applyFont="1" applyFill="1" applyBorder="1"/>
    <xf numFmtId="0" fontId="46" fillId="3" borderId="157" xfId="0" applyFont="1" applyFill="1" applyBorder="1"/>
    <xf numFmtId="166" fontId="48" fillId="3" borderId="157" xfId="0" applyNumberFormat="1" applyFont="1" applyFill="1" applyBorder="1" applyAlignment="1">
      <alignment horizontal="right"/>
    </xf>
    <xf numFmtId="0" fontId="46" fillId="3" borderId="157" xfId="0" applyFont="1" applyFill="1" applyBorder="1" applyAlignment="1">
      <alignment wrapText="1"/>
    </xf>
    <xf numFmtId="20" fontId="46" fillId="3" borderId="146" xfId="0" applyNumberFormat="1" applyFont="1" applyFill="1" applyBorder="1" applyAlignment="1">
      <alignment horizontal="center" wrapText="1"/>
    </xf>
    <xf numFmtId="0" fontId="25" fillId="0" borderId="276" xfId="0" applyFont="1" applyFill="1" applyBorder="1" applyAlignment="1" applyProtection="1">
      <alignment horizontal="center"/>
    </xf>
    <xf numFmtId="20" fontId="21" fillId="0" borderId="182" xfId="0" applyNumberFormat="1" applyFont="1" applyFill="1" applyBorder="1" applyAlignment="1" applyProtection="1">
      <alignment horizontal="center"/>
    </xf>
    <xf numFmtId="20" fontId="21" fillId="0" borderId="288" xfId="0" applyNumberFormat="1" applyFont="1" applyFill="1" applyBorder="1" applyAlignment="1" applyProtection="1">
      <alignment horizontal="center"/>
    </xf>
    <xf numFmtId="0" fontId="25" fillId="0" borderId="289" xfId="0" applyFont="1" applyFill="1" applyBorder="1" applyAlignment="1" applyProtection="1">
      <alignment horizontal="center"/>
    </xf>
    <xf numFmtId="166" fontId="21" fillId="0" borderId="289" xfId="0" applyNumberFormat="1" applyFont="1" applyFill="1" applyBorder="1" applyAlignment="1" applyProtection="1">
      <alignment horizontal="center"/>
    </xf>
    <xf numFmtId="0" fontId="21" fillId="0" borderId="290" xfId="0" applyFont="1" applyFill="1" applyBorder="1" applyProtection="1"/>
    <xf numFmtId="0" fontId="21" fillId="5" borderId="356" xfId="0" applyFont="1" applyFill="1" applyBorder="1" applyAlignment="1" applyProtection="1">
      <alignment horizontal="center"/>
    </xf>
    <xf numFmtId="166" fontId="21" fillId="0" borderId="161" xfId="0" applyNumberFormat="1" applyFont="1" applyFill="1" applyBorder="1" applyAlignment="1" applyProtection="1">
      <alignment horizontal="right"/>
    </xf>
    <xf numFmtId="0" fontId="21" fillId="0" borderId="161" xfId="0" applyFont="1" applyFill="1" applyBorder="1" applyAlignment="1"/>
    <xf numFmtId="0" fontId="21" fillId="39" borderId="367" xfId="0" applyFont="1" applyFill="1" applyBorder="1" applyAlignment="1">
      <alignment horizontal="center" vertical="center"/>
    </xf>
    <xf numFmtId="0" fontId="21" fillId="0" borderId="366" xfId="0" applyFont="1" applyFill="1" applyBorder="1" applyAlignment="1">
      <alignment horizontal="center"/>
    </xf>
    <xf numFmtId="0" fontId="21" fillId="0" borderId="356" xfId="0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center" vertical="top"/>
    </xf>
    <xf numFmtId="166" fontId="21" fillId="0" borderId="334" xfId="0" applyNumberFormat="1" applyFont="1" applyFill="1" applyBorder="1" applyAlignment="1">
      <alignment horizontal="right"/>
    </xf>
    <xf numFmtId="0" fontId="21" fillId="0" borderId="269" xfId="0" applyFont="1" applyFill="1" applyBorder="1" applyAlignment="1">
      <alignment horizontal="left" indent="1"/>
    </xf>
    <xf numFmtId="0" fontId="21" fillId="0" borderId="369" xfId="0" applyFont="1" applyFill="1" applyBorder="1" applyAlignment="1">
      <alignment horizontal="center"/>
    </xf>
    <xf numFmtId="166" fontId="21" fillId="0" borderId="296" xfId="0" applyNumberFormat="1" applyFont="1" applyFill="1" applyBorder="1" applyAlignment="1">
      <alignment horizontal="right"/>
    </xf>
    <xf numFmtId="0" fontId="25" fillId="0" borderId="289" xfId="0" applyFont="1" applyFill="1" applyBorder="1" applyAlignment="1">
      <alignment horizontal="center"/>
    </xf>
    <xf numFmtId="0" fontId="21" fillId="0" borderId="378" xfId="0" applyFont="1" applyFill="1" applyBorder="1" applyAlignment="1">
      <alignment horizontal="center" vertical="center"/>
    </xf>
    <xf numFmtId="0" fontId="21" fillId="39" borderId="378" xfId="0" applyFont="1" applyFill="1" applyBorder="1" applyAlignment="1">
      <alignment horizontal="center" vertical="center"/>
    </xf>
    <xf numFmtId="0" fontId="21" fillId="0" borderId="377" xfId="0" applyFont="1" applyFill="1" applyBorder="1" applyAlignment="1">
      <alignment horizontal="center" vertical="center"/>
    </xf>
    <xf numFmtId="0" fontId="21" fillId="5" borderId="371" xfId="0" applyFont="1" applyFill="1" applyBorder="1" applyAlignment="1">
      <alignment horizontal="center"/>
    </xf>
    <xf numFmtId="166" fontId="21" fillId="0" borderId="357" xfId="0" applyNumberFormat="1" applyFont="1" applyFill="1" applyBorder="1" applyAlignment="1">
      <alignment horizontal="right"/>
    </xf>
    <xf numFmtId="0" fontId="21" fillId="0" borderId="288" xfId="0" applyFont="1" applyFill="1" applyBorder="1" applyAlignment="1">
      <alignment horizontal="center"/>
    </xf>
    <xf numFmtId="0" fontId="21" fillId="0" borderId="380" xfId="0" applyFont="1" applyFill="1" applyBorder="1"/>
    <xf numFmtId="0" fontId="21" fillId="0" borderId="379" xfId="0" applyFont="1" applyFill="1" applyBorder="1" applyAlignment="1">
      <alignment horizontal="center" vertical="center"/>
    </xf>
    <xf numFmtId="0" fontId="21" fillId="5" borderId="182" xfId="0" applyFont="1" applyFill="1" applyBorder="1" applyAlignment="1">
      <alignment horizontal="center"/>
    </xf>
    <xf numFmtId="0" fontId="43" fillId="0" borderId="250" xfId="0" applyFont="1" applyBorder="1" applyAlignment="1" applyProtection="1">
      <alignment horizontal="left"/>
    </xf>
    <xf numFmtId="0" fontId="23" fillId="0" borderId="251" xfId="0" applyFont="1" applyBorder="1" applyAlignment="1" applyProtection="1">
      <alignment horizontal="left"/>
    </xf>
    <xf numFmtId="0" fontId="118" fillId="0" borderId="254" xfId="0" applyFont="1" applyBorder="1" applyAlignment="1" applyProtection="1"/>
    <xf numFmtId="0" fontId="20" fillId="9" borderId="255" xfId="0" applyFont="1" applyFill="1" applyBorder="1" applyAlignment="1" applyProtection="1">
      <alignment horizontal="center"/>
    </xf>
    <xf numFmtId="0" fontId="20" fillId="35" borderId="256" xfId="0" applyFont="1" applyFill="1" applyBorder="1" applyAlignment="1" applyProtection="1">
      <alignment horizontal="center"/>
    </xf>
    <xf numFmtId="0" fontId="20" fillId="35" borderId="257" xfId="0" applyFont="1" applyFill="1" applyBorder="1" applyAlignment="1" applyProtection="1">
      <alignment horizontal="center"/>
    </xf>
    <xf numFmtId="0" fontId="20" fillId="35" borderId="258" xfId="0" applyFont="1" applyFill="1" applyBorder="1" applyAlignment="1" applyProtection="1">
      <alignment horizontal="center"/>
    </xf>
    <xf numFmtId="0" fontId="20" fillId="9" borderId="258" xfId="0" applyFont="1" applyFill="1" applyBorder="1" applyAlignment="1" applyProtection="1">
      <alignment horizontal="center"/>
    </xf>
    <xf numFmtId="0" fontId="20" fillId="9" borderId="255" xfId="0" applyFont="1" applyFill="1" applyBorder="1" applyAlignment="1" applyProtection="1"/>
    <xf numFmtId="0" fontId="20" fillId="11" borderId="255" xfId="0" applyFont="1" applyFill="1" applyBorder="1" applyAlignment="1" applyProtection="1"/>
    <xf numFmtId="0" fontId="20" fillId="11" borderId="259" xfId="0" applyFont="1" applyFill="1" applyBorder="1" applyAlignment="1" applyProtection="1"/>
    <xf numFmtId="0" fontId="118" fillId="0" borderId="23" xfId="0" applyFont="1" applyBorder="1" applyAlignment="1" applyProtection="1"/>
    <xf numFmtId="0" fontId="20" fillId="9" borderId="13" xfId="0" applyFont="1" applyFill="1" applyBorder="1" applyProtection="1"/>
    <xf numFmtId="0" fontId="20" fillId="35" borderId="264" xfId="0" applyFont="1" applyFill="1" applyBorder="1" applyAlignment="1" applyProtection="1">
      <alignment horizontal="center"/>
    </xf>
    <xf numFmtId="0" fontId="20" fillId="35" borderId="12" xfId="0" applyFont="1" applyFill="1" applyBorder="1" applyAlignment="1" applyProtection="1">
      <alignment horizontal="center"/>
    </xf>
    <xf numFmtId="0" fontId="20" fillId="35" borderId="47" xfId="0" applyFont="1" applyFill="1" applyBorder="1" applyAlignment="1" applyProtection="1">
      <alignment horizontal="center"/>
    </xf>
    <xf numFmtId="0" fontId="20" fillId="9" borderId="12" xfId="0" applyFont="1" applyFill="1" applyBorder="1" applyAlignment="1" applyProtection="1">
      <alignment horizontal="center"/>
    </xf>
    <xf numFmtId="0" fontId="20" fillId="9" borderId="14" xfId="0" applyFont="1" applyFill="1" applyBorder="1" applyAlignment="1" applyProtection="1">
      <alignment horizontal="center"/>
    </xf>
    <xf numFmtId="0" fontId="20" fillId="11" borderId="14" xfId="0" applyFont="1" applyFill="1" applyBorder="1" applyAlignment="1" applyProtection="1"/>
    <xf numFmtId="0" fontId="21" fillId="9" borderId="265" xfId="0" applyFont="1" applyFill="1" applyBorder="1" applyAlignment="1" applyProtection="1">
      <alignment horizontal="left"/>
    </xf>
    <xf numFmtId="166" fontId="21" fillId="39" borderId="167" xfId="0" applyNumberFormat="1" applyFont="1" applyFill="1" applyBorder="1" applyAlignment="1" applyProtection="1">
      <alignment horizontal="center"/>
    </xf>
    <xf numFmtId="0" fontId="21" fillId="39" borderId="167" xfId="0" applyFont="1" applyFill="1" applyBorder="1" applyAlignment="1" applyProtection="1">
      <alignment horizontal="center"/>
    </xf>
    <xf numFmtId="166" fontId="110" fillId="39" borderId="167" xfId="0" applyNumberFormat="1" applyFont="1" applyFill="1" applyBorder="1" applyAlignment="1" applyProtection="1">
      <alignment horizontal="center"/>
    </xf>
    <xf numFmtId="0" fontId="21" fillId="5" borderId="271" xfId="0" applyFont="1" applyFill="1" applyBorder="1" applyAlignment="1" applyProtection="1">
      <alignment horizontal="center"/>
    </xf>
    <xf numFmtId="166" fontId="21" fillId="39" borderId="272" xfId="0" applyNumberFormat="1" applyFont="1" applyFill="1" applyBorder="1" applyAlignment="1" applyProtection="1">
      <alignment horizontal="center"/>
    </xf>
    <xf numFmtId="166" fontId="21" fillId="39" borderId="268" xfId="0" applyNumberFormat="1" applyFont="1" applyFill="1" applyBorder="1" applyAlignment="1" applyProtection="1">
      <alignment horizontal="center"/>
    </xf>
    <xf numFmtId="166" fontId="21" fillId="39" borderId="273" xfId="0" applyNumberFormat="1" applyFont="1" applyFill="1" applyBorder="1" applyAlignment="1" applyProtection="1">
      <alignment horizontal="center"/>
    </xf>
    <xf numFmtId="166" fontId="21" fillId="39" borderId="271" xfId="0" applyNumberFormat="1" applyFont="1" applyFill="1" applyBorder="1" applyAlignment="1" applyProtection="1">
      <alignment horizontal="center"/>
    </xf>
    <xf numFmtId="0" fontId="21" fillId="39" borderId="271" xfId="0" applyFont="1" applyFill="1" applyBorder="1" applyAlignment="1" applyProtection="1">
      <alignment horizontal="center"/>
    </xf>
    <xf numFmtId="166" fontId="21" fillId="39" borderId="274" xfId="0" applyNumberFormat="1" applyFont="1" applyFill="1" applyBorder="1" applyAlignment="1" applyProtection="1">
      <alignment horizontal="center"/>
    </xf>
    <xf numFmtId="166" fontId="21" fillId="39" borderId="275" xfId="0" applyNumberFormat="1" applyFont="1" applyFill="1" applyBorder="1" applyAlignment="1" applyProtection="1">
      <alignment horizontal="center"/>
    </xf>
    <xf numFmtId="0" fontId="21" fillId="0" borderId="271" xfId="0" applyFont="1" applyFill="1" applyBorder="1" applyAlignment="1" applyProtection="1">
      <alignment horizontal="center"/>
    </xf>
    <xf numFmtId="166" fontId="21" fillId="39" borderId="277" xfId="0" applyNumberFormat="1" applyFont="1" applyFill="1" applyBorder="1" applyAlignment="1" applyProtection="1">
      <alignment horizontal="center"/>
    </xf>
    <xf numFmtId="166" fontId="21" fillId="39" borderId="252" xfId="0" applyNumberFormat="1" applyFont="1" applyFill="1" applyBorder="1" applyAlignment="1" applyProtection="1">
      <alignment horizontal="center"/>
    </xf>
    <xf numFmtId="166" fontId="21" fillId="39" borderId="278" xfId="0" applyNumberFormat="1" applyFont="1" applyFill="1" applyBorder="1" applyAlignment="1" applyProtection="1">
      <alignment horizontal="center"/>
    </xf>
    <xf numFmtId="166" fontId="21" fillId="39" borderId="250" xfId="0" applyNumberFormat="1" applyFont="1" applyFill="1" applyBorder="1" applyAlignment="1" applyProtection="1">
      <alignment horizontal="center"/>
    </xf>
    <xf numFmtId="166" fontId="21" fillId="39" borderId="279" xfId="0" applyNumberFormat="1" applyFont="1" applyFill="1" applyBorder="1" applyAlignment="1" applyProtection="1">
      <alignment horizontal="center"/>
    </xf>
    <xf numFmtId="166" fontId="110" fillId="39" borderId="274" xfId="0" applyNumberFormat="1" applyFont="1" applyFill="1" applyBorder="1" applyAlignment="1" applyProtection="1">
      <alignment horizontal="center"/>
    </xf>
    <xf numFmtId="166" fontId="110" fillId="39" borderId="268" xfId="0" applyNumberFormat="1" applyFont="1" applyFill="1" applyBorder="1" applyAlignment="1" applyProtection="1">
      <alignment horizontal="center"/>
    </xf>
    <xf numFmtId="166" fontId="110" fillId="39" borderId="275" xfId="0" applyNumberFormat="1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  <xf numFmtId="166" fontId="21" fillId="39" borderId="291" xfId="0" applyNumberFormat="1" applyFont="1" applyFill="1" applyBorder="1" applyAlignment="1" applyProtection="1">
      <alignment horizontal="center"/>
    </xf>
    <xf numFmtId="166" fontId="21" fillId="39" borderId="12" xfId="0" applyNumberFormat="1" applyFont="1" applyFill="1" applyBorder="1" applyAlignment="1" applyProtection="1">
      <alignment horizontal="center"/>
    </xf>
    <xf numFmtId="166" fontId="21" fillId="39" borderId="47" xfId="0" applyNumberFormat="1" applyFont="1" applyFill="1" applyBorder="1" applyAlignment="1" applyProtection="1">
      <alignment horizontal="center"/>
    </xf>
    <xf numFmtId="166" fontId="21" fillId="39" borderId="13" xfId="0" applyNumberFormat="1" applyFont="1" applyFill="1" applyBorder="1" applyAlignment="1" applyProtection="1">
      <alignment horizontal="center"/>
    </xf>
    <xf numFmtId="0" fontId="21" fillId="39" borderId="13" xfId="0" applyFont="1" applyFill="1" applyBorder="1" applyAlignment="1" applyProtection="1">
      <alignment horizontal="center"/>
    </xf>
    <xf numFmtId="166" fontId="21" fillId="39" borderId="26" xfId="0" applyNumberFormat="1" applyFont="1" applyFill="1" applyBorder="1" applyAlignment="1" applyProtection="1">
      <alignment horizontal="center"/>
    </xf>
    <xf numFmtId="166" fontId="21" fillId="39" borderId="17" xfId="0" applyNumberFormat="1" applyFont="1" applyFill="1" applyBorder="1" applyAlignment="1" applyProtection="1">
      <alignment horizontal="center"/>
    </xf>
    <xf numFmtId="0" fontId="21" fillId="5" borderId="65" xfId="0" applyFont="1" applyFill="1" applyBorder="1" applyAlignment="1" applyProtection="1">
      <alignment horizontal="right"/>
    </xf>
    <xf numFmtId="166" fontId="21" fillId="5" borderId="29" xfId="0" applyNumberFormat="1" applyFont="1" applyFill="1" applyBorder="1" applyAlignment="1" applyProtection="1">
      <alignment horizontal="center"/>
    </xf>
    <xf numFmtId="166" fontId="54" fillId="9" borderId="66" xfId="0" applyNumberFormat="1" applyFont="1" applyFill="1" applyBorder="1" applyAlignment="1" applyProtection="1">
      <alignment horizontal="center"/>
    </xf>
    <xf numFmtId="166" fontId="21" fillId="9" borderId="27" xfId="0" applyNumberFormat="1" applyFont="1" applyFill="1" applyBorder="1" applyAlignment="1" applyProtection="1">
      <alignment horizontal="center"/>
    </xf>
    <xf numFmtId="166" fontId="119" fillId="9" borderId="27" xfId="0" applyNumberFormat="1" applyFont="1" applyFill="1" applyBorder="1" applyAlignment="1" applyProtection="1">
      <alignment horizontal="center"/>
    </xf>
    <xf numFmtId="20" fontId="21" fillId="5" borderId="66" xfId="0" applyNumberFormat="1" applyFont="1" applyFill="1" applyBorder="1" applyAlignment="1" applyProtection="1">
      <alignment horizontal="right"/>
    </xf>
    <xf numFmtId="166" fontId="21" fillId="5" borderId="27" xfId="0" applyNumberFormat="1" applyFont="1" applyFill="1" applyBorder="1" applyAlignment="1" applyProtection="1">
      <alignment horizontal="center"/>
    </xf>
    <xf numFmtId="166" fontId="21" fillId="9" borderId="66" xfId="0" applyNumberFormat="1" applyFont="1" applyFill="1" applyBorder="1" applyAlignment="1" applyProtection="1">
      <alignment horizontal="center"/>
    </xf>
    <xf numFmtId="166" fontId="21" fillId="40" borderId="27" xfId="0" applyNumberFormat="1" applyFont="1" applyFill="1" applyBorder="1" applyAlignment="1" applyProtection="1">
      <alignment horizontal="center"/>
    </xf>
    <xf numFmtId="166" fontId="21" fillId="5" borderId="66" xfId="0" applyNumberFormat="1" applyFont="1" applyFill="1" applyBorder="1" applyAlignment="1" applyProtection="1">
      <alignment horizontal="center"/>
    </xf>
    <xf numFmtId="166" fontId="21" fillId="5" borderId="51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1" fillId="0" borderId="0" xfId="0" applyFont="1" applyAlignment="1" applyProtection="1">
      <alignment vertical="top"/>
    </xf>
    <xf numFmtId="20" fontId="21" fillId="0" borderId="269" xfId="0" applyNumberFormat="1" applyFont="1" applyFill="1" applyBorder="1" applyAlignment="1" applyProtection="1">
      <alignment horizontal="center"/>
    </xf>
    <xf numFmtId="0" fontId="21" fillId="0" borderId="381" xfId="0" applyFont="1" applyFill="1" applyBorder="1" applyAlignment="1" applyProtection="1">
      <alignment horizontal="center"/>
    </xf>
    <xf numFmtId="0" fontId="21" fillId="0" borderId="284" xfId="0" applyFont="1" applyFill="1" applyBorder="1" applyProtection="1"/>
    <xf numFmtId="20" fontId="21" fillId="0" borderId="369" xfId="0" applyNumberFormat="1" applyFont="1" applyFill="1" applyBorder="1" applyAlignment="1" applyProtection="1">
      <alignment horizontal="center"/>
    </xf>
    <xf numFmtId="20" fontId="21" fillId="0" borderId="383" xfId="0" applyNumberFormat="1" applyFont="1" applyFill="1" applyBorder="1" applyAlignment="1" applyProtection="1">
      <alignment horizontal="center"/>
    </xf>
    <xf numFmtId="0" fontId="21" fillId="0" borderId="384" xfId="0" applyFont="1" applyFill="1" applyBorder="1" applyAlignment="1" applyProtection="1">
      <alignment horizontal="center"/>
    </xf>
    <xf numFmtId="0" fontId="21" fillId="0" borderId="15" xfId="0" applyFont="1" applyFill="1" applyBorder="1" applyAlignment="1" applyProtection="1">
      <alignment horizontal="center"/>
    </xf>
    <xf numFmtId="0" fontId="21" fillId="0" borderId="388" xfId="0" applyFont="1" applyFill="1" applyBorder="1" applyAlignment="1" applyProtection="1">
      <alignment horizontal="center"/>
    </xf>
    <xf numFmtId="0" fontId="20" fillId="5" borderId="389" xfId="0" applyFont="1" applyFill="1" applyBorder="1" applyAlignment="1" applyProtection="1">
      <alignment horizontal="left"/>
    </xf>
    <xf numFmtId="0" fontId="21" fillId="5" borderId="390" xfId="0" applyFont="1" applyFill="1" applyBorder="1" applyAlignment="1" applyProtection="1">
      <alignment horizontal="left"/>
    </xf>
    <xf numFmtId="0" fontId="21" fillId="5" borderId="387" xfId="0" applyFont="1" applyFill="1" applyBorder="1" applyAlignment="1" applyProtection="1">
      <alignment horizontal="center"/>
    </xf>
    <xf numFmtId="0" fontId="110" fillId="5" borderId="384" xfId="0" applyFont="1" applyFill="1" applyBorder="1" applyAlignment="1" applyProtection="1">
      <alignment horizontal="center"/>
    </xf>
    <xf numFmtId="166" fontId="21" fillId="0" borderId="391" xfId="0" applyNumberFormat="1" applyFont="1" applyFill="1" applyBorder="1" applyAlignment="1" applyProtection="1">
      <alignment horizontal="center"/>
    </xf>
    <xf numFmtId="166" fontId="21" fillId="0" borderId="15" xfId="0" applyNumberFormat="1" applyFont="1" applyFill="1" applyBorder="1" applyAlignment="1" applyProtection="1">
      <alignment horizontal="right"/>
    </xf>
    <xf numFmtId="0" fontId="21" fillId="0" borderId="15" xfId="0" applyFont="1" applyFill="1" applyBorder="1" applyAlignment="1"/>
    <xf numFmtId="0" fontId="21" fillId="39" borderId="382" xfId="0" applyFont="1" applyFill="1" applyBorder="1" applyAlignment="1">
      <alignment horizontal="center" vertical="center"/>
    </xf>
    <xf numFmtId="0" fontId="21" fillId="39" borderId="382" xfId="0" applyFont="1" applyFill="1" applyBorder="1" applyAlignment="1">
      <alignment horizontal="center"/>
    </xf>
    <xf numFmtId="0" fontId="21" fillId="39" borderId="392" xfId="0" applyFont="1" applyFill="1" applyBorder="1" applyAlignment="1">
      <alignment horizontal="center"/>
    </xf>
    <xf numFmtId="0" fontId="21" fillId="0" borderId="230" xfId="0" applyFont="1" applyFill="1" applyBorder="1" applyAlignment="1">
      <alignment horizontal="center"/>
    </xf>
    <xf numFmtId="0" fontId="21" fillId="0" borderId="192" xfId="0" applyFont="1" applyFill="1" applyBorder="1"/>
    <xf numFmtId="0" fontId="21" fillId="0" borderId="393" xfId="0" applyFont="1" applyFill="1" applyBorder="1" applyAlignment="1">
      <alignment horizontal="center" vertical="center"/>
    </xf>
    <xf numFmtId="0" fontId="21" fillId="0" borderId="382" xfId="0" applyFont="1" applyFill="1" applyBorder="1" applyAlignment="1">
      <alignment horizontal="center" vertical="center"/>
    </xf>
    <xf numFmtId="0" fontId="21" fillId="0" borderId="394" xfId="0" applyFont="1" applyFill="1" applyBorder="1" applyAlignment="1">
      <alignment horizontal="center" vertical="center"/>
    </xf>
    <xf numFmtId="0" fontId="21" fillId="0" borderId="386" xfId="0" applyFont="1" applyFill="1" applyBorder="1" applyAlignment="1">
      <alignment horizontal="center" vertical="center"/>
    </xf>
    <xf numFmtId="0" fontId="21" fillId="0" borderId="395" xfId="0" applyFont="1" applyFill="1" applyBorder="1" applyAlignment="1">
      <alignment horizontal="center"/>
    </xf>
    <xf numFmtId="0" fontId="21" fillId="0" borderId="396" xfId="0" applyFont="1" applyFill="1" applyBorder="1" applyAlignment="1">
      <alignment horizontal="center"/>
    </xf>
    <xf numFmtId="0" fontId="21" fillId="0" borderId="397" xfId="0" applyFont="1" applyFill="1" applyBorder="1" applyAlignment="1">
      <alignment horizontal="center"/>
    </xf>
    <xf numFmtId="166" fontId="21" fillId="0" borderId="293" xfId="0" applyNumberFormat="1" applyFont="1" applyFill="1" applyBorder="1" applyAlignment="1" applyProtection="1">
      <alignment horizontal="right"/>
    </xf>
    <xf numFmtId="0" fontId="54" fillId="39" borderId="10" xfId="0" applyFont="1" applyFill="1" applyBorder="1" applyAlignment="1">
      <alignment horizontal="center" vertical="center"/>
    </xf>
    <xf numFmtId="0" fontId="21" fillId="5" borderId="267" xfId="0" applyFont="1" applyFill="1" applyBorder="1" applyAlignment="1" applyProtection="1">
      <alignment horizontal="left"/>
    </xf>
    <xf numFmtId="0" fontId="21" fillId="0" borderId="402" xfId="0" applyFont="1" applyFill="1" applyBorder="1" applyAlignment="1">
      <alignment horizontal="center"/>
    </xf>
    <xf numFmtId="0" fontId="21" fillId="0" borderId="403" xfId="0" applyFont="1" applyFill="1" applyBorder="1" applyAlignment="1">
      <alignment horizontal="center"/>
    </xf>
    <xf numFmtId="0" fontId="21" fillId="5" borderId="229" xfId="0" applyFont="1" applyFill="1" applyBorder="1" applyAlignment="1">
      <alignment horizontal="center"/>
    </xf>
    <xf numFmtId="0" fontId="54" fillId="39" borderId="405" xfId="0" applyFont="1" applyFill="1" applyBorder="1" applyAlignment="1">
      <alignment horizontal="center" vertical="top"/>
    </xf>
    <xf numFmtId="0" fontId="110" fillId="5" borderId="369" xfId="0" applyFont="1" applyFill="1" applyBorder="1" applyAlignment="1">
      <alignment horizontal="center"/>
    </xf>
    <xf numFmtId="0" fontId="21" fillId="5" borderId="404" xfId="0" applyFont="1" applyFill="1" applyBorder="1" applyAlignment="1">
      <alignment horizontal="center"/>
    </xf>
    <xf numFmtId="0" fontId="110" fillId="5" borderId="229" xfId="0" applyFont="1" applyFill="1" applyBorder="1" applyAlignment="1">
      <alignment horizontal="center"/>
    </xf>
    <xf numFmtId="0" fontId="21" fillId="0" borderId="14" xfId="0" applyFont="1" applyFill="1" applyBorder="1" applyAlignment="1">
      <alignment vertical="top"/>
    </xf>
    <xf numFmtId="0" fontId="21" fillId="0" borderId="407" xfId="0" applyFont="1" applyFill="1" applyBorder="1" applyAlignment="1">
      <alignment vertical="top"/>
    </xf>
    <xf numFmtId="0" fontId="21" fillId="0" borderId="384" xfId="0" applyFont="1" applyFill="1" applyBorder="1" applyAlignment="1">
      <alignment vertical="top"/>
    </xf>
    <xf numFmtId="0" fontId="21" fillId="0" borderId="408" xfId="0" applyFont="1" applyFill="1" applyBorder="1" applyAlignment="1">
      <alignment horizontal="center"/>
    </xf>
    <xf numFmtId="0" fontId="21" fillId="5" borderId="228" xfId="0" applyFont="1" applyFill="1" applyBorder="1" applyAlignment="1">
      <alignment horizontal="center"/>
    </xf>
    <xf numFmtId="0" fontId="110" fillId="5" borderId="160" xfId="0" applyFont="1" applyFill="1" applyBorder="1" applyAlignment="1">
      <alignment horizontal="center"/>
    </xf>
    <xf numFmtId="0" fontId="21" fillId="0" borderId="221" xfId="0" applyFont="1" applyFill="1" applyBorder="1"/>
    <xf numFmtId="0" fontId="21" fillId="0" borderId="231" xfId="0" applyFont="1" applyFill="1" applyBorder="1" applyAlignment="1">
      <alignment horizontal="center"/>
    </xf>
    <xf numFmtId="0" fontId="21" fillId="0" borderId="409" xfId="0" applyFont="1" applyFill="1" applyBorder="1" applyAlignment="1">
      <alignment horizontal="center"/>
    </xf>
    <xf numFmtId="0" fontId="21" fillId="0" borderId="411" xfId="0" applyFont="1" applyFill="1" applyBorder="1" applyAlignment="1">
      <alignment horizontal="center"/>
    </xf>
    <xf numFmtId="0" fontId="21" fillId="0" borderId="410" xfId="0" applyFont="1" applyFill="1" applyBorder="1" applyAlignment="1">
      <alignment horizontal="center"/>
    </xf>
    <xf numFmtId="0" fontId="21" fillId="0" borderId="342" xfId="0" applyFont="1" applyFill="1" applyBorder="1" applyAlignment="1">
      <alignment horizontal="center"/>
    </xf>
    <xf numFmtId="166" fontId="21" fillId="0" borderId="150" xfId="0" applyNumberFormat="1" applyFont="1" applyFill="1" applyBorder="1" applyAlignment="1">
      <alignment horizontal="center"/>
    </xf>
    <xf numFmtId="0" fontId="21" fillId="5" borderId="176" xfId="0" applyFont="1" applyFill="1" applyBorder="1" applyAlignment="1">
      <alignment horizontal="center"/>
    </xf>
    <xf numFmtId="0" fontId="110" fillId="5" borderId="412" xfId="0" applyFont="1" applyFill="1" applyBorder="1" applyAlignment="1">
      <alignment horizontal="center"/>
    </xf>
    <xf numFmtId="0" fontId="110" fillId="5" borderId="196" xfId="0" applyFont="1" applyFill="1" applyBorder="1" applyAlignment="1">
      <alignment horizontal="center"/>
    </xf>
    <xf numFmtId="0" fontId="21" fillId="5" borderId="415" xfId="0" applyFont="1" applyFill="1" applyBorder="1" applyAlignment="1">
      <alignment horizontal="center"/>
    </xf>
    <xf numFmtId="0" fontId="110" fillId="5" borderId="411" xfId="0" applyFont="1" applyFill="1" applyBorder="1" applyAlignment="1">
      <alignment horizontal="center"/>
    </xf>
    <xf numFmtId="0" fontId="25" fillId="0" borderId="269" xfId="0" applyFont="1" applyFill="1" applyBorder="1" applyAlignment="1">
      <alignment horizontal="center"/>
    </xf>
    <xf numFmtId="166" fontId="21" fillId="5" borderId="207" xfId="0" applyNumberFormat="1" applyFont="1" applyFill="1" applyBorder="1" applyAlignment="1">
      <alignment horizontal="center"/>
    </xf>
    <xf numFmtId="0" fontId="25" fillId="0" borderId="346" xfId="0" applyFont="1" applyFill="1" applyBorder="1" applyAlignment="1">
      <alignment horizontal="center"/>
    </xf>
    <xf numFmtId="0" fontId="21" fillId="0" borderId="421" xfId="0" applyFont="1" applyFill="1" applyBorder="1" applyAlignment="1">
      <alignment horizontal="center"/>
    </xf>
    <xf numFmtId="0" fontId="21" fillId="0" borderId="422" xfId="0" applyFont="1" applyFill="1" applyBorder="1" applyAlignment="1">
      <alignment horizontal="center"/>
    </xf>
    <xf numFmtId="0" fontId="21" fillId="0" borderId="212" xfId="0" applyFont="1" applyFill="1" applyBorder="1" applyAlignment="1">
      <alignment horizontal="center"/>
    </xf>
    <xf numFmtId="0" fontId="21" fillId="0" borderId="423" xfId="0" applyFont="1" applyFill="1" applyBorder="1" applyAlignment="1">
      <alignment horizontal="center"/>
    </xf>
    <xf numFmtId="0" fontId="21" fillId="5" borderId="238" xfId="0" applyFont="1" applyFill="1" applyBorder="1" applyAlignment="1">
      <alignment horizontal="center"/>
    </xf>
    <xf numFmtId="0" fontId="21" fillId="5" borderId="424" xfId="0" applyFont="1" applyFill="1" applyBorder="1" applyAlignment="1">
      <alignment horizontal="center"/>
    </xf>
    <xf numFmtId="0" fontId="21" fillId="39" borderId="425" xfId="0" applyFont="1" applyFill="1" applyBorder="1" applyAlignment="1">
      <alignment horizontal="center" vertical="center"/>
    </xf>
    <xf numFmtId="0" fontId="21" fillId="0" borderId="426" xfId="0" applyFont="1" applyFill="1" applyBorder="1" applyAlignment="1" applyProtection="1">
      <alignment horizontal="center"/>
    </xf>
    <xf numFmtId="0" fontId="21" fillId="0" borderId="429" xfId="0" applyFont="1" applyFill="1" applyBorder="1"/>
    <xf numFmtId="0" fontId="21" fillId="5" borderId="427" xfId="0" applyFont="1" applyFill="1" applyBorder="1" applyAlignment="1" applyProtection="1">
      <alignment horizontal="center"/>
    </xf>
    <xf numFmtId="0" fontId="110" fillId="5" borderId="428" xfId="0" applyFont="1" applyFill="1" applyBorder="1" applyAlignment="1" applyProtection="1">
      <alignment horizontal="center"/>
    </xf>
    <xf numFmtId="0" fontId="21" fillId="0" borderId="283" xfId="0" applyFont="1" applyFill="1" applyBorder="1" applyProtection="1"/>
    <xf numFmtId="0" fontId="21" fillId="0" borderId="152" xfId="0" applyFont="1" applyFill="1" applyBorder="1" applyAlignment="1" applyProtection="1">
      <alignment horizontal="center"/>
    </xf>
    <xf numFmtId="0" fontId="21" fillId="0" borderId="430" xfId="0" applyFont="1" applyFill="1" applyBorder="1" applyAlignment="1" applyProtection="1">
      <alignment horizontal="center"/>
    </xf>
    <xf numFmtId="0" fontId="21" fillId="0" borderId="433" xfId="0" applyFont="1" applyFill="1" applyBorder="1" applyAlignment="1" applyProtection="1">
      <alignment horizontal="center"/>
    </xf>
    <xf numFmtId="0" fontId="21" fillId="39" borderId="434" xfId="0" applyFont="1" applyFill="1" applyBorder="1" applyAlignment="1" applyProtection="1">
      <alignment horizontal="center" vertical="center"/>
    </xf>
    <xf numFmtId="0" fontId="21" fillId="39" borderId="46" xfId="0" applyFont="1" applyFill="1" applyBorder="1" applyAlignment="1" applyProtection="1">
      <alignment horizontal="center" vertical="center"/>
    </xf>
    <xf numFmtId="0" fontId="21" fillId="5" borderId="430" xfId="0" applyFont="1" applyFill="1" applyBorder="1" applyAlignment="1" applyProtection="1">
      <alignment horizontal="center"/>
    </xf>
    <xf numFmtId="0" fontId="21" fillId="0" borderId="368" xfId="0" applyFont="1" applyFill="1" applyBorder="1" applyAlignment="1">
      <alignment horizontal="center"/>
    </xf>
    <xf numFmtId="0" fontId="21" fillId="0" borderId="276" xfId="0" applyFont="1" applyFill="1" applyBorder="1" applyAlignment="1">
      <alignment horizontal="left" indent="1"/>
    </xf>
    <xf numFmtId="0" fontId="21" fillId="0" borderId="276" xfId="0" applyFont="1" applyFill="1" applyBorder="1" applyAlignment="1">
      <alignment horizontal="left"/>
    </xf>
    <xf numFmtId="0" fontId="115" fillId="0" borderId="398" xfId="0" applyFont="1" applyFill="1" applyBorder="1"/>
    <xf numFmtId="0" fontId="115" fillId="0" borderId="399" xfId="0" applyFont="1" applyFill="1" applyBorder="1"/>
    <xf numFmtId="0" fontId="21" fillId="5" borderId="365" xfId="0" applyFont="1" applyFill="1" applyBorder="1" applyAlignment="1">
      <alignment horizontal="center"/>
    </xf>
    <xf numFmtId="0" fontId="21" fillId="5" borderId="216" xfId="0" applyFont="1" applyFill="1" applyBorder="1" applyAlignment="1">
      <alignment horizontal="center"/>
    </xf>
    <xf numFmtId="20" fontId="21" fillId="5" borderId="179" xfId="0" applyNumberFormat="1" applyFont="1" applyFill="1" applyBorder="1" applyAlignment="1">
      <alignment horizontal="center"/>
    </xf>
    <xf numFmtId="166" fontId="21" fillId="5" borderId="400" xfId="0" applyNumberFormat="1" applyFont="1" applyFill="1" applyBorder="1" applyAlignment="1" applyProtection="1">
      <alignment horizontal="right"/>
    </xf>
    <xf numFmtId="0" fontId="21" fillId="5" borderId="202" xfId="0" applyFont="1" applyFill="1" applyBorder="1" applyAlignment="1">
      <alignment horizontal="center"/>
    </xf>
    <xf numFmtId="0" fontId="21" fillId="5" borderId="396" xfId="0" applyFont="1" applyFill="1" applyBorder="1" applyAlignment="1">
      <alignment horizontal="center"/>
    </xf>
    <xf numFmtId="20" fontId="21" fillId="5" borderId="266" xfId="0" applyNumberFormat="1" applyFont="1" applyFill="1" applyBorder="1" applyAlignment="1">
      <alignment horizontal="center"/>
    </xf>
    <xf numFmtId="0" fontId="110" fillId="5" borderId="181" xfId="0" applyFont="1" applyFill="1" applyBorder="1" applyAlignment="1">
      <alignment horizontal="center"/>
    </xf>
    <xf numFmtId="0" fontId="21" fillId="0" borderId="160" xfId="0" applyFont="1" applyFill="1" applyBorder="1" applyAlignment="1">
      <alignment horizontal="center" vertical="top"/>
    </xf>
    <xf numFmtId="0" fontId="21" fillId="0" borderId="404" xfId="0" applyFont="1" applyFill="1" applyBorder="1" applyAlignment="1">
      <alignment horizontal="center"/>
    </xf>
    <xf numFmtId="0" fontId="21" fillId="0" borderId="406" xfId="0" applyFont="1" applyFill="1" applyBorder="1" applyAlignment="1">
      <alignment horizontal="center" vertical="top"/>
    </xf>
    <xf numFmtId="20" fontId="21" fillId="0" borderId="289" xfId="0" applyNumberFormat="1" applyFont="1" applyFill="1" applyBorder="1" applyAlignment="1">
      <alignment horizontal="center" vertical="top"/>
    </xf>
    <xf numFmtId="0" fontId="25" fillId="0" borderId="289" xfId="0" applyFont="1" applyFill="1" applyBorder="1" applyAlignment="1">
      <alignment horizontal="center" vertical="top"/>
    </xf>
    <xf numFmtId="166" fontId="21" fillId="0" borderId="289" xfId="0" applyNumberFormat="1" applyFont="1" applyFill="1" applyBorder="1" applyAlignment="1" applyProtection="1">
      <alignment horizontal="right"/>
    </xf>
    <xf numFmtId="0" fontId="21" fillId="0" borderId="289" xfId="0" applyFont="1" applyFill="1" applyBorder="1" applyAlignment="1">
      <alignment vertical="top"/>
    </xf>
    <xf numFmtId="0" fontId="21" fillId="0" borderId="289" xfId="0" applyFont="1" applyFill="1" applyBorder="1" applyAlignment="1">
      <alignment horizontal="center" vertical="top"/>
    </xf>
    <xf numFmtId="0" fontId="21" fillId="0" borderId="190" xfId="0" applyFont="1" applyFill="1" applyBorder="1" applyAlignment="1">
      <alignment horizontal="center"/>
    </xf>
    <xf numFmtId="0" fontId="21" fillId="0" borderId="435" xfId="0" applyFont="1" applyFill="1" applyBorder="1" applyAlignment="1">
      <alignment horizontal="center" vertical="top"/>
    </xf>
    <xf numFmtId="0" fontId="21" fillId="0" borderId="382" xfId="0" applyFont="1" applyFill="1" applyBorder="1" applyAlignment="1">
      <alignment horizontal="center"/>
    </xf>
    <xf numFmtId="0" fontId="21" fillId="0" borderId="436" xfId="0" applyFont="1" applyFill="1" applyBorder="1" applyAlignment="1">
      <alignment horizontal="center" vertical="top"/>
    </xf>
    <xf numFmtId="0" fontId="21" fillId="0" borderId="437" xfId="0" applyFont="1" applyFill="1" applyBorder="1" applyAlignment="1">
      <alignment horizontal="center" vertical="top"/>
    </xf>
    <xf numFmtId="0" fontId="21" fillId="0" borderId="382" xfId="0" applyFont="1" applyFill="1" applyBorder="1" applyAlignment="1">
      <alignment horizontal="center" vertical="top"/>
    </xf>
    <xf numFmtId="0" fontId="54" fillId="39" borderId="46" xfId="0" applyFont="1" applyFill="1" applyBorder="1" applyAlignment="1">
      <alignment horizontal="center" vertical="center"/>
    </xf>
    <xf numFmtId="0" fontId="21" fillId="5" borderId="436" xfId="0" applyFont="1" applyFill="1" applyBorder="1" applyAlignment="1">
      <alignment horizontal="center" vertical="top"/>
    </xf>
    <xf numFmtId="0" fontId="21" fillId="5" borderId="188" xfId="0" applyFont="1" applyFill="1" applyBorder="1" applyAlignment="1">
      <alignment horizontal="center"/>
    </xf>
    <xf numFmtId="0" fontId="21" fillId="5" borderId="437" xfId="0" applyFont="1" applyFill="1" applyBorder="1" applyAlignment="1">
      <alignment horizontal="center"/>
    </xf>
    <xf numFmtId="0" fontId="21" fillId="5" borderId="382" xfId="0" applyFont="1" applyFill="1" applyBorder="1" applyAlignment="1">
      <alignment horizontal="center" vertical="top"/>
    </xf>
    <xf numFmtId="0" fontId="21" fillId="5" borderId="438" xfId="0" applyFont="1" applyFill="1" applyBorder="1" applyAlignment="1">
      <alignment horizontal="center"/>
    </xf>
    <xf numFmtId="0" fontId="21" fillId="5" borderId="436" xfId="0" applyFont="1" applyFill="1" applyBorder="1" applyAlignment="1">
      <alignment horizontal="center"/>
    </xf>
    <xf numFmtId="20" fontId="21" fillId="5" borderId="326" xfId="0" applyNumberFormat="1" applyFont="1" applyFill="1" applyBorder="1" applyAlignment="1">
      <alignment horizontal="center"/>
    </xf>
    <xf numFmtId="0" fontId="21" fillId="0" borderId="293" xfId="0" applyFont="1" applyFill="1" applyBorder="1" applyAlignment="1">
      <alignment horizontal="center"/>
    </xf>
    <xf numFmtId="0" fontId="110" fillId="0" borderId="276" xfId="0" applyFont="1" applyFill="1" applyBorder="1"/>
    <xf numFmtId="0" fontId="21" fillId="0" borderId="433" xfId="0" applyFont="1" applyFill="1" applyBorder="1" applyAlignment="1">
      <alignment horizontal="center"/>
    </xf>
    <xf numFmtId="0" fontId="21" fillId="0" borderId="439" xfId="0" applyFont="1" applyFill="1" applyBorder="1" applyAlignment="1">
      <alignment horizontal="center"/>
    </xf>
    <xf numFmtId="0" fontId="21" fillId="5" borderId="433" xfId="0" applyFont="1" applyFill="1" applyBorder="1" applyAlignment="1">
      <alignment horizontal="center"/>
    </xf>
    <xf numFmtId="166" fontId="21" fillId="0" borderId="220" xfId="0" applyNumberFormat="1" applyFont="1" applyFill="1" applyBorder="1" applyAlignment="1">
      <alignment horizontal="right"/>
    </xf>
    <xf numFmtId="20" fontId="25" fillId="0" borderId="220" xfId="0" applyNumberFormat="1" applyFont="1" applyFill="1" applyBorder="1" applyAlignment="1">
      <alignment horizontal="center"/>
    </xf>
    <xf numFmtId="0" fontId="21" fillId="0" borderId="430" xfId="0" applyFont="1" applyFill="1" applyBorder="1" applyAlignment="1">
      <alignment horizontal="center"/>
    </xf>
    <xf numFmtId="0" fontId="21" fillId="5" borderId="430" xfId="0" applyFont="1" applyFill="1" applyBorder="1" applyAlignment="1">
      <alignment horizontal="center"/>
    </xf>
    <xf numFmtId="0" fontId="21" fillId="5" borderId="411" xfId="0" applyFont="1" applyFill="1" applyBorder="1" applyAlignment="1">
      <alignment horizontal="center"/>
    </xf>
    <xf numFmtId="0" fontId="110" fillId="5" borderId="409" xfId="0" applyFont="1" applyFill="1" applyBorder="1" applyAlignment="1">
      <alignment horizontal="center"/>
    </xf>
    <xf numFmtId="0" fontId="21" fillId="5" borderId="289" xfId="0" applyFont="1" applyFill="1" applyBorder="1"/>
    <xf numFmtId="0" fontId="21" fillId="0" borderId="28" xfId="0" applyFont="1" applyFill="1" applyBorder="1"/>
    <xf numFmtId="20" fontId="21" fillId="0" borderId="331" xfId="0" applyNumberFormat="1" applyFont="1" applyFill="1" applyBorder="1" applyAlignment="1">
      <alignment horizontal="center"/>
    </xf>
    <xf numFmtId="0" fontId="21" fillId="0" borderId="441" xfId="0" applyFont="1" applyFill="1" applyBorder="1" applyAlignment="1">
      <alignment horizontal="center"/>
    </xf>
    <xf numFmtId="0" fontId="21" fillId="0" borderId="154" xfId="0" applyFont="1" applyFill="1" applyBorder="1" applyAlignment="1">
      <alignment horizontal="center"/>
    </xf>
    <xf numFmtId="0" fontId="21" fillId="5" borderId="152" xfId="0" applyFont="1" applyFill="1" applyBorder="1" applyAlignment="1">
      <alignment horizontal="center"/>
    </xf>
    <xf numFmtId="0" fontId="21" fillId="5" borderId="374" xfId="0" applyFont="1" applyFill="1" applyBorder="1" applyAlignment="1">
      <alignment horizontal="center"/>
    </xf>
    <xf numFmtId="20" fontId="25" fillId="5" borderId="161" xfId="0" applyNumberFormat="1" applyFont="1" applyFill="1" applyBorder="1" applyAlignment="1">
      <alignment horizontal="center"/>
    </xf>
    <xf numFmtId="166" fontId="21" fillId="5" borderId="161" xfId="0" applyNumberFormat="1" applyFont="1" applyFill="1" applyBorder="1" applyAlignment="1">
      <alignment horizontal="center"/>
    </xf>
    <xf numFmtId="166" fontId="21" fillId="5" borderId="161" xfId="0" applyNumberFormat="1" applyFont="1" applyFill="1" applyBorder="1" applyAlignment="1">
      <alignment horizontal="right"/>
    </xf>
    <xf numFmtId="0" fontId="21" fillId="5" borderId="161" xfId="0" applyFont="1" applyFill="1" applyBorder="1"/>
    <xf numFmtId="0" fontId="21" fillId="5" borderId="183" xfId="0" applyFont="1" applyFill="1" applyBorder="1" applyAlignment="1">
      <alignment horizontal="center"/>
    </xf>
    <xf numFmtId="0" fontId="21" fillId="5" borderId="370" xfId="0" applyFont="1" applyFill="1" applyBorder="1" applyAlignment="1">
      <alignment horizontal="center"/>
    </xf>
    <xf numFmtId="0" fontId="21" fillId="5" borderId="376" xfId="0" applyFont="1" applyFill="1" applyBorder="1" applyAlignment="1">
      <alignment horizontal="center"/>
    </xf>
    <xf numFmtId="0" fontId="21" fillId="5" borderId="14" xfId="0" applyFont="1" applyFill="1" applyBorder="1"/>
    <xf numFmtId="0" fontId="21" fillId="0" borderId="202" xfId="0" applyFont="1" applyFill="1" applyBorder="1"/>
    <xf numFmtId="0" fontId="21" fillId="5" borderId="203" xfId="0" applyFont="1" applyFill="1" applyBorder="1" applyAlignment="1">
      <alignment horizontal="center"/>
    </xf>
    <xf numFmtId="0" fontId="21" fillId="5" borderId="266" xfId="0" applyFont="1" applyFill="1" applyBorder="1"/>
    <xf numFmtId="0" fontId="110" fillId="5" borderId="419" xfId="0" applyFont="1" applyFill="1" applyBorder="1" applyAlignment="1">
      <alignment horizontal="center"/>
    </xf>
    <xf numFmtId="0" fontId="21" fillId="0" borderId="46" xfId="0" applyFont="1" applyFill="1" applyBorder="1"/>
    <xf numFmtId="0" fontId="21" fillId="0" borderId="341" xfId="0" applyFont="1" applyFill="1" applyBorder="1"/>
    <xf numFmtId="0" fontId="21" fillId="0" borderId="408" xfId="0" applyFont="1" applyFill="1" applyBorder="1"/>
    <xf numFmtId="0" fontId="21" fillId="0" borderId="433" xfId="0" applyFont="1" applyFill="1" applyBorder="1"/>
    <xf numFmtId="0" fontId="21" fillId="0" borderId="442" xfId="0" applyFont="1" applyFill="1" applyBorder="1"/>
    <xf numFmtId="0" fontId="21" fillId="0" borderId="442" xfId="0" applyFont="1" applyFill="1" applyBorder="1" applyAlignment="1">
      <alignment horizontal="center"/>
    </xf>
    <xf numFmtId="0" fontId="21" fillId="0" borderId="439" xfId="0" applyFont="1" applyFill="1" applyBorder="1"/>
    <xf numFmtId="0" fontId="21" fillId="0" borderId="440" xfId="0" applyFont="1" applyFill="1" applyBorder="1"/>
    <xf numFmtId="0" fontId="21" fillId="5" borderId="442" xfId="0" applyFont="1" applyFill="1" applyBorder="1" applyAlignment="1">
      <alignment horizontal="right"/>
    </xf>
    <xf numFmtId="0" fontId="21" fillId="5" borderId="442" xfId="0" applyFont="1" applyFill="1" applyBorder="1" applyAlignment="1">
      <alignment horizontal="center"/>
    </xf>
    <xf numFmtId="0" fontId="21" fillId="5" borderId="198" xfId="0" applyFont="1" applyFill="1" applyBorder="1" applyAlignment="1">
      <alignment horizontal="center"/>
    </xf>
    <xf numFmtId="0" fontId="21" fillId="5" borderId="212" xfId="0" applyFont="1" applyFill="1" applyBorder="1" applyAlignment="1">
      <alignment horizontal="center"/>
    </xf>
    <xf numFmtId="166" fontId="21" fillId="0" borderId="255" xfId="0" applyNumberFormat="1" applyFont="1" applyFill="1" applyBorder="1" applyAlignment="1">
      <alignment horizontal="right"/>
    </xf>
    <xf numFmtId="0" fontId="21" fillId="0" borderId="267" xfId="95" applyNumberFormat="1" applyFont="1" applyFill="1" applyBorder="1" applyAlignment="1"/>
    <xf numFmtId="0" fontId="21" fillId="0" borderId="160" xfId="0" applyFont="1" applyFill="1" applyBorder="1"/>
    <xf numFmtId="0" fontId="21" fillId="0" borderId="443" xfId="0" applyFont="1" applyFill="1" applyBorder="1" applyAlignment="1">
      <alignment horizontal="center"/>
    </xf>
    <xf numFmtId="0" fontId="21" fillId="0" borderId="444" xfId="0" applyFont="1" applyFill="1" applyBorder="1" applyAlignment="1">
      <alignment horizontal="center"/>
    </xf>
    <xf numFmtId="0" fontId="110" fillId="5" borderId="445" xfId="0" applyFont="1" applyFill="1" applyBorder="1" applyAlignment="1">
      <alignment horizontal="center"/>
    </xf>
    <xf numFmtId="0" fontId="20" fillId="0" borderId="260" xfId="0" applyFont="1" applyBorder="1" applyAlignment="1">
      <alignment horizontal="left"/>
    </xf>
    <xf numFmtId="166" fontId="21" fillId="0" borderId="282" xfId="0" applyNumberFormat="1" applyFont="1" applyFill="1" applyBorder="1" applyAlignment="1" applyProtection="1">
      <alignment horizontal="left"/>
    </xf>
    <xf numFmtId="0" fontId="21" fillId="0" borderId="431" xfId="0" applyFont="1" applyFill="1" applyBorder="1" applyAlignment="1" applyProtection="1">
      <alignment horizontal="center"/>
    </xf>
    <xf numFmtId="0" fontId="21" fillId="0" borderId="432" xfId="0" applyFont="1" applyFill="1" applyBorder="1" applyAlignment="1" applyProtection="1">
      <alignment horizontal="center"/>
    </xf>
    <xf numFmtId="0" fontId="21" fillId="39" borderId="164" xfId="0" applyFont="1" applyFill="1" applyBorder="1" applyAlignment="1" applyProtection="1">
      <alignment horizontal="center" vertical="center"/>
    </xf>
    <xf numFmtId="0" fontId="21" fillId="0" borderId="269" xfId="0" applyFont="1" applyFill="1" applyBorder="1" applyAlignment="1" applyProtection="1">
      <alignment horizontal="center"/>
    </xf>
    <xf numFmtId="0" fontId="21" fillId="39" borderId="446" xfId="0" applyFont="1" applyFill="1" applyBorder="1" applyAlignment="1" applyProtection="1">
      <alignment horizontal="center" vertical="center"/>
    </xf>
    <xf numFmtId="0" fontId="21" fillId="39" borderId="202" xfId="0" applyFont="1" applyFill="1" applyBorder="1" applyAlignment="1" applyProtection="1">
      <alignment horizontal="center" vertical="center"/>
    </xf>
    <xf numFmtId="0" fontId="21" fillId="39" borderId="201" xfId="0" applyFont="1" applyFill="1" applyBorder="1" applyAlignment="1" applyProtection="1">
      <alignment horizontal="center" vertical="center"/>
    </xf>
    <xf numFmtId="0" fontId="21" fillId="5" borderId="365" xfId="0" applyFont="1" applyFill="1" applyBorder="1" applyAlignment="1" applyProtection="1">
      <alignment horizontal="center"/>
    </xf>
    <xf numFmtId="20" fontId="25" fillId="5" borderId="281" xfId="0" applyNumberFormat="1" applyFont="1" applyFill="1" applyBorder="1" applyAlignment="1" applyProtection="1">
      <alignment horizontal="center"/>
    </xf>
    <xf numFmtId="20" fontId="25" fillId="5" borderId="266" xfId="0" applyNumberFormat="1" applyFont="1" applyFill="1" applyBorder="1" applyAlignment="1" applyProtection="1">
      <alignment horizontal="center"/>
    </xf>
    <xf numFmtId="0" fontId="21" fillId="5" borderId="385" xfId="0" applyFont="1" applyFill="1" applyBorder="1" applyAlignment="1" applyProtection="1">
      <alignment horizontal="center"/>
    </xf>
    <xf numFmtId="20" fontId="21" fillId="5" borderId="266" xfId="0" applyNumberFormat="1" applyFont="1" applyFill="1" applyBorder="1" applyAlignment="1" applyProtection="1">
      <alignment horizontal="center"/>
    </xf>
    <xf numFmtId="0" fontId="21" fillId="39" borderId="164" xfId="0" applyFont="1" applyFill="1" applyBorder="1" applyAlignment="1">
      <alignment horizontal="center"/>
    </xf>
    <xf numFmtId="0" fontId="21" fillId="39" borderId="447" xfId="0" applyFont="1" applyFill="1" applyBorder="1" applyAlignment="1">
      <alignment horizontal="center" vertical="center"/>
    </xf>
    <xf numFmtId="0" fontId="21" fillId="39" borderId="202" xfId="0" applyFont="1" applyFill="1" applyBorder="1" applyAlignment="1">
      <alignment horizontal="center" vertical="center"/>
    </xf>
    <xf numFmtId="0" fontId="21" fillId="0" borderId="181" xfId="0" applyFont="1" applyFill="1" applyBorder="1" applyAlignment="1">
      <alignment horizontal="center"/>
    </xf>
    <xf numFmtId="0" fontId="21" fillId="0" borderId="182" xfId="0" applyFont="1" applyFill="1" applyBorder="1" applyAlignment="1">
      <alignment horizontal="center"/>
    </xf>
    <xf numFmtId="20" fontId="21" fillId="0" borderId="229" xfId="0" applyNumberFormat="1" applyFont="1" applyFill="1" applyBorder="1" applyAlignment="1">
      <alignment horizontal="center"/>
    </xf>
    <xf numFmtId="20" fontId="25" fillId="0" borderId="14" xfId="0" applyNumberFormat="1" applyFont="1" applyFill="1" applyBorder="1" applyAlignment="1">
      <alignment horizontal="center"/>
    </xf>
    <xf numFmtId="166" fontId="21" fillId="0" borderId="335" xfId="0" applyNumberFormat="1" applyFont="1" applyFill="1" applyBorder="1" applyAlignment="1" applyProtection="1">
      <alignment horizontal="right"/>
    </xf>
    <xf numFmtId="0" fontId="21" fillId="0" borderId="448" xfId="0" applyFont="1" applyFill="1" applyBorder="1" applyAlignment="1">
      <alignment horizontal="center" vertical="center"/>
    </xf>
    <xf numFmtId="0" fontId="21" fillId="0" borderId="449" xfId="0" applyFont="1" applyFill="1" applyBorder="1" applyAlignment="1">
      <alignment horizontal="center"/>
    </xf>
    <xf numFmtId="0" fontId="21" fillId="0" borderId="164" xfId="0" applyFont="1" applyFill="1" applyBorder="1" applyAlignment="1">
      <alignment horizontal="center" vertical="center"/>
    </xf>
    <xf numFmtId="0" fontId="21" fillId="0" borderId="447" xfId="0" applyFont="1" applyFill="1" applyBorder="1" applyAlignment="1">
      <alignment horizontal="center" vertical="center"/>
    </xf>
    <xf numFmtId="0" fontId="21" fillId="5" borderId="369" xfId="0" applyFont="1" applyFill="1" applyBorder="1" applyAlignment="1">
      <alignment horizontal="center"/>
    </xf>
    <xf numFmtId="0" fontId="21" fillId="5" borderId="356" xfId="0" applyFont="1" applyFill="1" applyBorder="1" applyAlignment="1">
      <alignment horizontal="center"/>
    </xf>
    <xf numFmtId="0" fontId="21" fillId="0" borderId="193" xfId="0" applyFont="1" applyFill="1" applyBorder="1" applyAlignment="1">
      <alignment horizontal="center" vertical="top"/>
    </xf>
    <xf numFmtId="20" fontId="21" fillId="0" borderId="267" xfId="0" applyNumberFormat="1" applyFont="1" applyFill="1" applyBorder="1" applyAlignment="1">
      <alignment horizontal="center" vertical="top"/>
    </xf>
    <xf numFmtId="0" fontId="21" fillId="0" borderId="438" xfId="0" applyFont="1" applyFill="1" applyBorder="1" applyAlignment="1">
      <alignment horizontal="center" vertical="top"/>
    </xf>
    <xf numFmtId="0" fontId="21" fillId="39" borderId="164" xfId="0" applyFont="1" applyFill="1" applyBorder="1" applyAlignment="1">
      <alignment horizontal="center" vertical="top"/>
    </xf>
    <xf numFmtId="0" fontId="54" fillId="39" borderId="164" xfId="0" applyFont="1" applyFill="1" applyBorder="1" applyAlignment="1">
      <alignment horizontal="center" vertical="top"/>
    </xf>
    <xf numFmtId="0" fontId="21" fillId="39" borderId="202" xfId="0" applyFont="1" applyFill="1" applyBorder="1" applyAlignment="1">
      <alignment horizontal="center" vertical="top"/>
    </xf>
    <xf numFmtId="0" fontId="54" fillId="39" borderId="202" xfId="0" applyFont="1" applyFill="1" applyBorder="1" applyAlignment="1">
      <alignment horizontal="center" vertical="top"/>
    </xf>
    <xf numFmtId="0" fontId="21" fillId="5" borderId="437" xfId="0" applyFont="1" applyFill="1" applyBorder="1" applyAlignment="1">
      <alignment horizontal="center" vertical="top"/>
    </xf>
    <xf numFmtId="0" fontId="21" fillId="5" borderId="401" xfId="0" applyFont="1" applyFill="1" applyBorder="1" applyAlignment="1">
      <alignment horizontal="center"/>
    </xf>
    <xf numFmtId="0" fontId="21" fillId="0" borderId="333" xfId="0" applyFont="1" applyFill="1" applyBorder="1" applyAlignment="1">
      <alignment horizontal="center"/>
    </xf>
    <xf numFmtId="0" fontId="21" fillId="0" borderId="440" xfId="0" applyFont="1" applyFill="1" applyBorder="1" applyAlignment="1">
      <alignment horizontal="center"/>
    </xf>
    <xf numFmtId="0" fontId="21" fillId="0" borderId="431" xfId="0" applyFont="1" applyFill="1" applyBorder="1" applyAlignment="1">
      <alignment horizontal="center"/>
    </xf>
    <xf numFmtId="0" fontId="21" fillId="5" borderId="408" xfId="0" applyFont="1" applyFill="1" applyBorder="1" applyAlignment="1">
      <alignment horizontal="center"/>
    </xf>
    <xf numFmtId="0" fontId="21" fillId="5" borderId="439" xfId="0" applyFont="1" applyFill="1" applyBorder="1" applyAlignment="1">
      <alignment horizontal="center"/>
    </xf>
    <xf numFmtId="0" fontId="110" fillId="5" borderId="267" xfId="0" applyFont="1" applyFill="1" applyBorder="1"/>
    <xf numFmtId="0" fontId="21" fillId="5" borderId="177" xfId="0" applyFont="1" applyFill="1" applyBorder="1" applyAlignment="1">
      <alignment horizontal="center"/>
    </xf>
    <xf numFmtId="0" fontId="21" fillId="5" borderId="14" xfId="0" applyFont="1" applyFill="1" applyBorder="1" applyAlignment="1">
      <alignment vertical="top"/>
    </xf>
    <xf numFmtId="0" fontId="21" fillId="5" borderId="335" xfId="0" applyFont="1" applyFill="1" applyBorder="1" applyAlignment="1">
      <alignment horizontal="center"/>
    </xf>
    <xf numFmtId="0" fontId="21" fillId="5" borderId="384" xfId="0" applyFont="1" applyFill="1" applyBorder="1" applyAlignment="1">
      <alignment vertical="top"/>
    </xf>
    <xf numFmtId="0" fontId="21" fillId="0" borderId="321" xfId="0" applyFont="1" applyFill="1" applyBorder="1" applyAlignment="1">
      <alignment horizontal="center"/>
    </xf>
    <xf numFmtId="0" fontId="21" fillId="0" borderId="340" xfId="0" applyFont="1" applyFill="1" applyBorder="1" applyAlignment="1">
      <alignment horizontal="center"/>
    </xf>
    <xf numFmtId="20" fontId="25" fillId="0" borderId="289" xfId="0" applyNumberFormat="1" applyFont="1" applyFill="1" applyBorder="1" applyAlignment="1">
      <alignment horizontal="center"/>
    </xf>
    <xf numFmtId="0" fontId="21" fillId="39" borderId="266" xfId="0" applyFont="1" applyFill="1" applyBorder="1" applyAlignment="1">
      <alignment horizontal="center"/>
    </xf>
    <xf numFmtId="20" fontId="21" fillId="39" borderId="267" xfId="0" applyNumberFormat="1" applyFont="1" applyFill="1" applyBorder="1" applyAlignment="1">
      <alignment horizontal="center"/>
    </xf>
    <xf numFmtId="20" fontId="25" fillId="39" borderId="267" xfId="0" applyNumberFormat="1" applyFont="1" applyFill="1" applyBorder="1" applyAlignment="1">
      <alignment horizontal="center"/>
    </xf>
    <xf numFmtId="166" fontId="21" fillId="39" borderId="267" xfId="0" applyNumberFormat="1" applyFont="1" applyFill="1" applyBorder="1" applyAlignment="1">
      <alignment horizontal="center"/>
    </xf>
    <xf numFmtId="166" fontId="21" fillId="39" borderId="276" xfId="0" applyNumberFormat="1" applyFont="1" applyFill="1" applyBorder="1" applyAlignment="1">
      <alignment horizontal="center"/>
    </xf>
    <xf numFmtId="166" fontId="21" fillId="39" borderId="276" xfId="0" applyNumberFormat="1" applyFont="1" applyFill="1" applyBorder="1" applyAlignment="1">
      <alignment horizontal="right"/>
    </xf>
    <xf numFmtId="0" fontId="21" fillId="39" borderId="267" xfId="0" applyFont="1" applyFill="1" applyBorder="1"/>
    <xf numFmtId="166" fontId="21" fillId="5" borderId="296" xfId="0" applyNumberFormat="1" applyFont="1" applyFill="1" applyBorder="1" applyAlignment="1">
      <alignment horizontal="right"/>
    </xf>
    <xf numFmtId="0" fontId="21" fillId="5" borderId="339" xfId="0" applyFont="1" applyFill="1" applyBorder="1" applyAlignment="1">
      <alignment horizontal="center"/>
    </xf>
    <xf numFmtId="166" fontId="21" fillId="39" borderId="267" xfId="0" applyNumberFormat="1" applyFont="1" applyFill="1" applyBorder="1" applyAlignment="1" applyProtection="1">
      <alignment horizontal="center"/>
    </xf>
    <xf numFmtId="0" fontId="21" fillId="39" borderId="433" xfId="0" applyFont="1" applyFill="1" applyBorder="1" applyAlignment="1">
      <alignment horizontal="center"/>
    </xf>
    <xf numFmtId="20" fontId="21" fillId="39" borderId="276" xfId="0" applyNumberFormat="1" applyFont="1" applyFill="1" applyBorder="1" applyAlignment="1">
      <alignment horizontal="center"/>
    </xf>
    <xf numFmtId="0" fontId="25" fillId="39" borderId="276" xfId="0" applyFont="1" applyFill="1" applyBorder="1" applyAlignment="1">
      <alignment horizontal="center"/>
    </xf>
    <xf numFmtId="0" fontId="21" fillId="39" borderId="276" xfId="0" applyFont="1" applyFill="1" applyBorder="1"/>
    <xf numFmtId="0" fontId="21" fillId="39" borderId="296" xfId="0" applyFont="1" applyFill="1" applyBorder="1" applyAlignment="1">
      <alignment horizontal="center"/>
    </xf>
    <xf numFmtId="0" fontId="21" fillId="39" borderId="160" xfId="0" applyFont="1" applyFill="1" applyBorder="1" applyAlignment="1">
      <alignment horizontal="center"/>
    </xf>
    <xf numFmtId="0" fontId="21" fillId="39" borderId="224" xfId="0" applyFont="1" applyFill="1" applyBorder="1" applyAlignment="1">
      <alignment horizontal="center"/>
    </xf>
    <xf numFmtId="0" fontId="21" fillId="39" borderId="178" xfId="0" applyFont="1" applyFill="1" applyBorder="1" applyAlignment="1">
      <alignment horizontal="center"/>
    </xf>
    <xf numFmtId="0" fontId="21" fillId="39" borderId="285" xfId="0" applyFont="1" applyFill="1" applyBorder="1" applyAlignment="1">
      <alignment horizontal="center"/>
    </xf>
    <xf numFmtId="0" fontId="21" fillId="39" borderId="413" xfId="0" applyFont="1" applyFill="1" applyBorder="1" applyAlignment="1">
      <alignment horizontal="center"/>
    </xf>
    <xf numFmtId="0" fontId="21" fillId="39" borderId="414" xfId="0" applyFont="1" applyFill="1" applyBorder="1" applyAlignment="1">
      <alignment horizontal="center"/>
    </xf>
    <xf numFmtId="20" fontId="21" fillId="39" borderId="269" xfId="0" applyNumberFormat="1" applyFont="1" applyFill="1" applyBorder="1" applyAlignment="1">
      <alignment horizontal="center"/>
    </xf>
    <xf numFmtId="0" fontId="21" fillId="39" borderId="217" xfId="0" applyFont="1" applyFill="1" applyBorder="1" applyAlignment="1">
      <alignment horizontal="center"/>
    </xf>
    <xf numFmtId="0" fontId="21" fillId="39" borderId="234" xfId="0" applyFont="1" applyFill="1" applyBorder="1" applyAlignment="1">
      <alignment horizontal="center"/>
    </xf>
    <xf numFmtId="0" fontId="21" fillId="39" borderId="441" xfId="0" applyFont="1" applyFill="1" applyBorder="1" applyAlignment="1">
      <alignment horizontal="center"/>
    </xf>
    <xf numFmtId="0" fontId="21" fillId="39" borderId="233" xfId="0" applyFont="1" applyFill="1" applyBorder="1" applyAlignment="1">
      <alignment horizontal="center"/>
    </xf>
    <xf numFmtId="0" fontId="21" fillId="39" borderId="269" xfId="0" applyFont="1" applyFill="1" applyBorder="1" applyAlignment="1">
      <alignment horizontal="center"/>
    </xf>
    <xf numFmtId="0" fontId="21" fillId="39" borderId="152" xfId="0" applyFont="1" applyFill="1" applyBorder="1" applyAlignment="1">
      <alignment horizontal="center"/>
    </xf>
    <xf numFmtId="0" fontId="21" fillId="39" borderId="409" xfId="0" applyFont="1" applyFill="1" applyBorder="1" applyAlignment="1">
      <alignment horizontal="center"/>
    </xf>
    <xf numFmtId="0" fontId="21" fillId="39" borderId="154" xfId="0" applyFont="1" applyFill="1" applyBorder="1" applyAlignment="1">
      <alignment horizontal="center"/>
    </xf>
    <xf numFmtId="0" fontId="21" fillId="39" borderId="411" xfId="0" applyFont="1" applyFill="1" applyBorder="1" applyAlignment="1">
      <alignment horizontal="center"/>
    </xf>
    <xf numFmtId="0" fontId="21" fillId="0" borderId="365" xfId="0" applyFont="1" applyFill="1" applyBorder="1" applyAlignment="1">
      <alignment horizontal="center"/>
    </xf>
    <xf numFmtId="0" fontId="21" fillId="39" borderId="20" xfId="0" applyFont="1" applyFill="1" applyBorder="1" applyAlignment="1">
      <alignment horizontal="center" vertical="center"/>
    </xf>
    <xf numFmtId="0" fontId="21" fillId="39" borderId="370" xfId="0" applyFont="1" applyFill="1" applyBorder="1" applyAlignment="1">
      <alignment horizontal="center"/>
    </xf>
    <xf numFmtId="166" fontId="21" fillId="39" borderId="267" xfId="0" applyNumberFormat="1" applyFont="1" applyFill="1" applyBorder="1" applyAlignment="1">
      <alignment horizontal="right"/>
    </xf>
    <xf numFmtId="0" fontId="21" fillId="39" borderId="371" xfId="0" applyFont="1" applyFill="1" applyBorder="1" applyAlignment="1">
      <alignment horizontal="center"/>
    </xf>
    <xf numFmtId="20" fontId="25" fillId="39" borderId="276" xfId="0" applyNumberFormat="1" applyFont="1" applyFill="1" applyBorder="1" applyAlignment="1">
      <alignment horizontal="center"/>
    </xf>
    <xf numFmtId="0" fontId="21" fillId="39" borderId="372" xfId="0" applyFont="1" applyFill="1" applyBorder="1" applyAlignment="1">
      <alignment horizontal="center"/>
    </xf>
    <xf numFmtId="0" fontId="21" fillId="39" borderId="373" xfId="0" applyFont="1" applyFill="1" applyBorder="1" applyAlignment="1">
      <alignment horizontal="center"/>
    </xf>
    <xf numFmtId="166" fontId="21" fillId="39" borderId="15" xfId="0" applyNumberFormat="1" applyFont="1" applyFill="1" applyBorder="1" applyAlignment="1">
      <alignment horizontal="right"/>
    </xf>
    <xf numFmtId="20" fontId="21" fillId="39" borderId="161" xfId="0" applyNumberFormat="1" applyFont="1" applyFill="1" applyBorder="1" applyAlignment="1">
      <alignment horizontal="center"/>
    </xf>
    <xf numFmtId="0" fontId="21" fillId="39" borderId="183" xfId="0" applyFont="1" applyFill="1" applyBorder="1" applyAlignment="1">
      <alignment horizontal="center"/>
    </xf>
    <xf numFmtId="0" fontId="21" fillId="39" borderId="350" xfId="0" applyFont="1" applyFill="1" applyBorder="1"/>
    <xf numFmtId="0" fontId="21" fillId="39" borderId="228" xfId="0" applyFont="1" applyFill="1" applyBorder="1" applyAlignment="1">
      <alignment horizontal="center"/>
    </xf>
    <xf numFmtId="0" fontId="21" fillId="39" borderId="236" xfId="0" applyFont="1" applyFill="1" applyBorder="1" applyAlignment="1">
      <alignment horizontal="center"/>
    </xf>
    <xf numFmtId="0" fontId="21" fillId="39" borderId="417" xfId="0" applyFont="1" applyFill="1" applyBorder="1" applyAlignment="1">
      <alignment horizontal="center"/>
    </xf>
    <xf numFmtId="0" fontId="21" fillId="39" borderId="375" xfId="0" applyFont="1" applyFill="1" applyBorder="1" applyAlignment="1">
      <alignment horizontal="center"/>
    </xf>
    <xf numFmtId="0" fontId="21" fillId="39" borderId="416" xfId="0" applyFont="1" applyFill="1" applyBorder="1" applyAlignment="1">
      <alignment horizontal="center"/>
    </xf>
    <xf numFmtId="0" fontId="21" fillId="39" borderId="229" xfId="0" applyFont="1" applyFill="1" applyBorder="1" applyAlignment="1">
      <alignment horizontal="center"/>
    </xf>
    <xf numFmtId="166" fontId="21" fillId="39" borderId="289" xfId="0" applyNumberFormat="1" applyFont="1" applyFill="1" applyBorder="1" applyAlignment="1">
      <alignment horizontal="center"/>
    </xf>
    <xf numFmtId="0" fontId="21" fillId="0" borderId="450" xfId="0" applyFont="1" applyFill="1" applyBorder="1" applyAlignment="1">
      <alignment horizontal="center" vertical="center"/>
    </xf>
    <xf numFmtId="0" fontId="21" fillId="5" borderId="235" xfId="0" applyFont="1" applyFill="1" applyBorder="1" applyAlignment="1">
      <alignment horizontal="center"/>
    </xf>
    <xf numFmtId="20" fontId="21" fillId="5" borderId="15" xfId="0" applyNumberFormat="1" applyFont="1" applyFill="1" applyBorder="1" applyAlignment="1">
      <alignment horizontal="center"/>
    </xf>
    <xf numFmtId="20" fontId="25" fillId="5" borderId="15" xfId="0" applyNumberFormat="1" applyFont="1" applyFill="1" applyBorder="1" applyAlignment="1">
      <alignment horizontal="center"/>
    </xf>
    <xf numFmtId="166" fontId="21" fillId="5" borderId="15" xfId="0" applyNumberFormat="1" applyFont="1" applyFill="1" applyBorder="1" applyAlignment="1">
      <alignment horizontal="center"/>
    </xf>
    <xf numFmtId="166" fontId="21" fillId="5" borderId="15" xfId="0" applyNumberFormat="1" applyFont="1" applyFill="1" applyBorder="1" applyAlignment="1">
      <alignment horizontal="right"/>
    </xf>
    <xf numFmtId="0" fontId="21" fillId="5" borderId="15" xfId="0" applyFont="1" applyFill="1" applyBorder="1"/>
    <xf numFmtId="0" fontId="21" fillId="5" borderId="15" xfId="0" applyFont="1" applyFill="1" applyBorder="1" applyAlignment="1">
      <alignment horizontal="center"/>
    </xf>
    <xf numFmtId="0" fontId="25" fillId="39" borderId="267" xfId="0" applyFont="1" applyFill="1" applyBorder="1" applyAlignment="1">
      <alignment horizontal="center"/>
    </xf>
    <xf numFmtId="166" fontId="21" fillId="39" borderId="293" xfId="0" applyNumberFormat="1" applyFont="1" applyFill="1" applyBorder="1" applyAlignment="1">
      <alignment horizontal="center"/>
    </xf>
    <xf numFmtId="166" fontId="21" fillId="39" borderId="207" xfId="0" applyNumberFormat="1" applyFont="1" applyFill="1" applyBorder="1" applyAlignment="1">
      <alignment horizontal="center"/>
    </xf>
    <xf numFmtId="166" fontId="21" fillId="39" borderId="331" xfId="0" applyNumberFormat="1" applyFont="1" applyFill="1" applyBorder="1" applyAlignment="1">
      <alignment horizontal="right"/>
    </xf>
    <xf numFmtId="0" fontId="21" fillId="39" borderId="204" xfId="0" applyFont="1" applyFill="1" applyBorder="1" applyAlignment="1">
      <alignment horizontal="center"/>
    </xf>
    <xf numFmtId="0" fontId="21" fillId="39" borderId="205" xfId="0" applyFont="1" applyFill="1" applyBorder="1" applyAlignment="1">
      <alignment horizontal="center"/>
    </xf>
    <xf numFmtId="20" fontId="21" fillId="39" borderId="255" xfId="0" applyNumberFormat="1" applyFont="1" applyFill="1" applyBorder="1" applyAlignment="1">
      <alignment horizontal="center"/>
    </xf>
    <xf numFmtId="0" fontId="21" fillId="39" borderId="202" xfId="0" applyFont="1" applyFill="1" applyBorder="1"/>
    <xf numFmtId="20" fontId="21" fillId="39" borderId="296" xfId="0" applyNumberFormat="1" applyFont="1" applyFill="1" applyBorder="1" applyAlignment="1">
      <alignment horizontal="center"/>
    </xf>
    <xf numFmtId="0" fontId="25" fillId="39" borderId="269" xfId="0" applyFont="1" applyFill="1" applyBorder="1" applyAlignment="1">
      <alignment horizontal="center"/>
    </xf>
    <xf numFmtId="20" fontId="21" fillId="39" borderId="167" xfId="0" applyNumberFormat="1" applyFont="1" applyFill="1" applyBorder="1" applyAlignment="1">
      <alignment horizontal="center"/>
    </xf>
    <xf numFmtId="0" fontId="21" fillId="39" borderId="178" xfId="0" applyFont="1" applyFill="1" applyBorder="1"/>
    <xf numFmtId="166" fontId="21" fillId="39" borderId="353" xfId="0" applyNumberFormat="1" applyFont="1" applyFill="1" applyBorder="1" applyAlignment="1">
      <alignment horizontal="right"/>
    </xf>
    <xf numFmtId="0" fontId="21" fillId="39" borderId="269" xfId="0" applyFont="1" applyFill="1" applyBorder="1"/>
    <xf numFmtId="166" fontId="21" fillId="39" borderId="220" xfId="0" applyNumberFormat="1" applyFont="1" applyFill="1" applyBorder="1" applyAlignment="1">
      <alignment horizontal="right"/>
    </xf>
    <xf numFmtId="0" fontId="21" fillId="39" borderId="341" xfId="0" applyFont="1" applyFill="1" applyBorder="1" applyAlignment="1">
      <alignment horizontal="center"/>
    </xf>
    <xf numFmtId="0" fontId="21" fillId="39" borderId="326" xfId="0" applyFont="1" applyFill="1" applyBorder="1" applyAlignment="1">
      <alignment horizontal="center"/>
    </xf>
    <xf numFmtId="0" fontId="21" fillId="39" borderId="418" xfId="0" applyFont="1" applyFill="1" applyBorder="1" applyAlignment="1">
      <alignment horizontal="center"/>
    </xf>
    <xf numFmtId="0" fontId="21" fillId="39" borderId="419" xfId="0" applyFont="1" applyFill="1" applyBorder="1" applyAlignment="1">
      <alignment horizontal="center"/>
    </xf>
    <xf numFmtId="0" fontId="25" fillId="39" borderId="255" xfId="0" applyFont="1" applyFill="1" applyBorder="1" applyAlignment="1">
      <alignment horizontal="center"/>
    </xf>
    <xf numFmtId="20" fontId="21" fillId="39" borderId="289" xfId="0" applyNumberFormat="1" applyFont="1" applyFill="1" applyBorder="1" applyAlignment="1">
      <alignment horizontal="center"/>
    </xf>
    <xf numFmtId="20" fontId="21" fillId="39" borderId="335" xfId="0" applyNumberFormat="1" applyFont="1" applyFill="1" applyBorder="1" applyAlignment="1">
      <alignment horizontal="center"/>
    </xf>
    <xf numFmtId="0" fontId="25" fillId="39" borderId="211" xfId="0" applyFont="1" applyFill="1" applyBorder="1" applyAlignment="1">
      <alignment horizontal="center"/>
    </xf>
    <xf numFmtId="0" fontId="25" fillId="39" borderId="288" xfId="0" applyFont="1" applyFill="1" applyBorder="1" applyAlignment="1">
      <alignment horizontal="center"/>
    </xf>
    <xf numFmtId="166" fontId="21" fillId="39" borderId="354" xfId="0" applyNumberFormat="1" applyFont="1" applyFill="1" applyBorder="1" applyAlignment="1">
      <alignment horizontal="right"/>
    </xf>
    <xf numFmtId="0" fontId="21" fillId="39" borderId="355" xfId="0" applyFont="1" applyFill="1" applyBorder="1"/>
    <xf numFmtId="0" fontId="21" fillId="39" borderId="451" xfId="0" applyFont="1" applyFill="1" applyBorder="1" applyAlignment="1">
      <alignment horizontal="center"/>
    </xf>
    <xf numFmtId="0" fontId="21" fillId="39" borderId="452" xfId="0" applyFont="1" applyFill="1" applyBorder="1" applyAlignment="1">
      <alignment horizontal="center" vertical="center"/>
    </xf>
    <xf numFmtId="0" fontId="21" fillId="5" borderId="201" xfId="0" applyFont="1" applyFill="1" applyBorder="1" applyAlignment="1">
      <alignment horizontal="center"/>
    </xf>
    <xf numFmtId="0" fontId="21" fillId="39" borderId="369" xfId="0" applyFont="1" applyFill="1" applyBorder="1"/>
    <xf numFmtId="0" fontId="21" fillId="39" borderId="182" xfId="0" applyFont="1" applyFill="1" applyBorder="1"/>
    <xf numFmtId="0" fontId="21" fillId="0" borderId="188" xfId="0" applyFont="1" applyFill="1" applyBorder="1" applyAlignment="1">
      <alignment horizontal="center" vertical="center"/>
    </xf>
    <xf numFmtId="0" fontId="21" fillId="39" borderId="453" xfId="0" applyFont="1" applyFill="1" applyBorder="1" applyAlignment="1">
      <alignment horizontal="center" vertical="center"/>
    </xf>
    <xf numFmtId="0" fontId="21" fillId="0" borderId="454" xfId="0" applyFont="1" applyFill="1" applyBorder="1" applyAlignment="1">
      <alignment horizontal="center" vertical="center"/>
    </xf>
    <xf numFmtId="0" fontId="21" fillId="0" borderId="190" xfId="0" applyFont="1" applyFill="1" applyBorder="1" applyAlignment="1">
      <alignment horizontal="center" vertical="center"/>
    </xf>
    <xf numFmtId="0" fontId="21" fillId="0" borderId="455" xfId="0" applyFont="1" applyFill="1" applyBorder="1" applyAlignment="1">
      <alignment horizontal="center" vertical="center"/>
    </xf>
    <xf numFmtId="0" fontId="21" fillId="39" borderId="188" xfId="0" applyFont="1" applyFill="1" applyBorder="1" applyAlignment="1">
      <alignment horizontal="center" vertical="center"/>
    </xf>
    <xf numFmtId="0" fontId="21" fillId="39" borderId="456" xfId="0" applyFont="1" applyFill="1" applyBorder="1" applyAlignment="1">
      <alignment horizontal="center"/>
    </xf>
    <xf numFmtId="0" fontId="21" fillId="0" borderId="457" xfId="0" applyFont="1" applyFill="1" applyBorder="1" applyAlignment="1">
      <alignment horizontal="center" vertical="center"/>
    </xf>
    <xf numFmtId="0" fontId="21" fillId="39" borderId="458" xfId="0" applyFont="1" applyFill="1" applyBorder="1" applyAlignment="1">
      <alignment horizontal="center" vertical="center"/>
    </xf>
    <xf numFmtId="0" fontId="21" fillId="39" borderId="377" xfId="0" applyFont="1" applyFill="1" applyBorder="1" applyAlignment="1">
      <alignment horizontal="center" vertical="center"/>
    </xf>
    <xf numFmtId="0" fontId="21" fillId="39" borderId="454" xfId="0" applyFont="1" applyFill="1" applyBorder="1" applyAlignment="1">
      <alignment horizontal="center" vertical="center"/>
    </xf>
    <xf numFmtId="0" fontId="21" fillId="0" borderId="432" xfId="0" applyFont="1" applyFill="1" applyBorder="1" applyAlignment="1">
      <alignment horizontal="center"/>
    </xf>
    <xf numFmtId="0" fontId="21" fillId="0" borderId="459" xfId="0" applyFont="1" applyFill="1" applyBorder="1" applyAlignment="1">
      <alignment horizontal="center" vertical="center"/>
    </xf>
    <xf numFmtId="0" fontId="21" fillId="39" borderId="460" xfId="0" applyFont="1" applyFill="1" applyBorder="1" applyAlignment="1">
      <alignment horizontal="center" vertical="center"/>
    </xf>
    <xf numFmtId="0" fontId="21" fillId="39" borderId="412" xfId="0" applyFont="1" applyFill="1" applyBorder="1" applyAlignment="1">
      <alignment horizontal="center" vertical="center"/>
    </xf>
    <xf numFmtId="0" fontId="21" fillId="39" borderId="461" xfId="0" applyFont="1" applyFill="1" applyBorder="1" applyAlignment="1">
      <alignment horizontal="center" vertical="center"/>
    </xf>
    <xf numFmtId="0" fontId="21" fillId="39" borderId="190" xfId="0" applyFont="1" applyFill="1" applyBorder="1" applyAlignment="1">
      <alignment horizontal="center" vertical="center"/>
    </xf>
    <xf numFmtId="0" fontId="21" fillId="5" borderId="382" xfId="0" applyFont="1" applyFill="1" applyBorder="1" applyAlignment="1">
      <alignment horizontal="right"/>
    </xf>
    <xf numFmtId="0" fontId="110" fillId="5" borderId="212" xfId="0" applyFont="1" applyFill="1" applyBorder="1" applyAlignment="1">
      <alignment horizontal="center"/>
    </xf>
    <xf numFmtId="0" fontId="21" fillId="0" borderId="461" xfId="0" applyFont="1" applyFill="1" applyBorder="1" applyAlignment="1">
      <alignment horizontal="center" vertical="center"/>
    </xf>
    <xf numFmtId="0" fontId="21" fillId="0" borderId="420" xfId="0" applyFont="1" applyFill="1" applyBorder="1"/>
    <xf numFmtId="0" fontId="21" fillId="5" borderId="196" xfId="0" applyFont="1" applyFill="1" applyBorder="1"/>
    <xf numFmtId="0" fontId="21" fillId="0" borderId="462" xfId="0" applyFont="1" applyFill="1" applyBorder="1" applyAlignment="1">
      <alignment horizontal="center" vertical="center"/>
    </xf>
    <xf numFmtId="0" fontId="21" fillId="0" borderId="255" xfId="0" applyFont="1" applyFill="1" applyBorder="1" applyAlignment="1">
      <alignment horizontal="center"/>
    </xf>
    <xf numFmtId="0" fontId="21" fillId="0" borderId="463" xfId="0" applyFont="1" applyFill="1" applyBorder="1"/>
    <xf numFmtId="0" fontId="21" fillId="5" borderId="189" xfId="0" applyFont="1" applyFill="1" applyBorder="1" applyAlignment="1">
      <alignment horizontal="center"/>
    </xf>
    <xf numFmtId="0" fontId="21" fillId="5" borderId="267" xfId="0" applyFont="1" applyFill="1" applyBorder="1" applyAlignment="1"/>
    <xf numFmtId="0" fontId="21" fillId="5" borderId="217" xfId="0" applyFont="1" applyFill="1" applyBorder="1" applyAlignment="1">
      <alignment horizontal="center"/>
    </xf>
    <xf numFmtId="0" fontId="110" fillId="5" borderId="167" xfId="0" applyFont="1" applyFill="1" applyBorder="1" applyAlignment="1">
      <alignment horizontal="center"/>
    </xf>
    <xf numFmtId="20" fontId="25" fillId="5" borderId="154" xfId="0" applyNumberFormat="1" applyFont="1" applyFill="1" applyBorder="1" applyAlignment="1" applyProtection="1"/>
    <xf numFmtId="0" fontId="21" fillId="5" borderId="0" xfId="0" applyFont="1" applyFill="1" applyAlignment="1">
      <alignment horizontal="left"/>
    </xf>
    <xf numFmtId="0" fontId="21" fillId="5" borderId="0" xfId="0" applyFont="1" applyFill="1" applyAlignment="1"/>
    <xf numFmtId="2" fontId="21" fillId="5" borderId="0" xfId="0" applyNumberFormat="1" applyFont="1" applyFill="1" applyAlignment="1"/>
    <xf numFmtId="0" fontId="21" fillId="0" borderId="0" xfId="0" applyFont="1" applyFill="1" applyAlignment="1">
      <alignment horizontal="left"/>
    </xf>
    <xf numFmtId="2" fontId="21" fillId="0" borderId="0" xfId="0" applyNumberFormat="1" applyFont="1" applyFill="1" applyAlignment="1"/>
    <xf numFmtId="0" fontId="21" fillId="0" borderId="0" xfId="0" applyFont="1" applyFill="1" applyAlignment="1">
      <alignment horizontal="center"/>
    </xf>
    <xf numFmtId="0" fontId="39" fillId="0" borderId="0" xfId="0" applyFont="1" applyFill="1" applyAlignment="1"/>
    <xf numFmtId="0" fontId="17" fillId="0" borderId="0" xfId="0" applyFont="1" applyFill="1" applyAlignment="1" applyProtection="1"/>
    <xf numFmtId="0" fontId="20" fillId="3" borderId="46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66" fontId="20" fillId="5" borderId="133" xfId="0" applyNumberFormat="1" applyFont="1" applyFill="1" applyBorder="1" applyAlignment="1" applyProtection="1">
      <alignment horizontal="center"/>
    </xf>
    <xf numFmtId="0" fontId="20" fillId="5" borderId="305" xfId="0" applyFont="1" applyFill="1" applyBorder="1" applyAlignment="1" applyProtection="1"/>
    <xf numFmtId="0" fontId="21" fillId="5" borderId="305" xfId="0" applyFont="1" applyFill="1" applyBorder="1" applyAlignment="1" applyProtection="1"/>
    <xf numFmtId="166" fontId="21" fillId="5" borderId="266" xfId="0" applyNumberFormat="1" applyFont="1" applyFill="1" applyBorder="1" applyAlignment="1">
      <alignment horizontal="right"/>
    </xf>
    <xf numFmtId="166" fontId="20" fillId="5" borderId="465" xfId="0" applyNumberFormat="1" applyFont="1" applyFill="1" applyBorder="1" applyAlignment="1">
      <alignment horizontal="right"/>
    </xf>
    <xf numFmtId="166" fontId="20" fillId="5" borderId="341" xfId="0" applyNumberFormat="1" applyFont="1" applyFill="1" applyBorder="1" applyAlignment="1" applyProtection="1">
      <alignment horizontal="center"/>
    </xf>
    <xf numFmtId="0" fontId="20" fillId="5" borderId="466" xfId="0" applyNumberFormat="1" applyFont="1" applyFill="1" applyBorder="1" applyAlignment="1" applyProtection="1">
      <alignment horizontal="left"/>
    </xf>
    <xf numFmtId="166" fontId="20" fillId="5" borderId="178" xfId="0" applyNumberFormat="1" applyFont="1" applyFill="1" applyBorder="1" applyAlignment="1" applyProtection="1">
      <alignment horizontal="center"/>
    </xf>
    <xf numFmtId="0" fontId="21" fillId="5" borderId="186" xfId="0" applyFont="1" applyFill="1" applyBorder="1" applyAlignment="1" applyProtection="1">
      <alignment horizontal="center"/>
    </xf>
    <xf numFmtId="20" fontId="21" fillId="5" borderId="167" xfId="0" applyNumberFormat="1" applyFont="1" applyFill="1" applyBorder="1" applyAlignment="1" applyProtection="1">
      <alignment horizontal="center"/>
    </xf>
    <xf numFmtId="20" fontId="25" fillId="5" borderId="167" xfId="0" applyNumberFormat="1" applyFont="1" applyFill="1" applyBorder="1" applyAlignment="1" applyProtection="1">
      <alignment horizontal="center"/>
    </xf>
    <xf numFmtId="166" fontId="21" fillId="5" borderId="167" xfId="0" applyNumberFormat="1" applyFont="1" applyFill="1" applyBorder="1" applyAlignment="1" applyProtection="1">
      <alignment horizontal="center"/>
    </xf>
    <xf numFmtId="166" fontId="21" fillId="5" borderId="167" xfId="0" applyNumberFormat="1" applyFont="1" applyFill="1" applyBorder="1" applyAlignment="1" applyProtection="1">
      <alignment horizontal="right"/>
    </xf>
    <xf numFmtId="0" fontId="21" fillId="5" borderId="167" xfId="0" applyFont="1" applyFill="1" applyBorder="1" applyAlignment="1" applyProtection="1">
      <alignment horizontal="center"/>
    </xf>
    <xf numFmtId="0" fontId="21" fillId="5" borderId="237" xfId="0" applyFont="1" applyFill="1" applyBorder="1" applyAlignment="1">
      <alignment horizontal="center"/>
    </xf>
    <xf numFmtId="0" fontId="21" fillId="5" borderId="239" xfId="0" applyFont="1" applyFill="1" applyBorder="1" applyAlignment="1">
      <alignment horizontal="center"/>
    </xf>
    <xf numFmtId="0" fontId="21" fillId="5" borderId="267" xfId="95" applyNumberFormat="1" applyFont="1" applyFill="1" applyBorder="1" applyAlignment="1"/>
    <xf numFmtId="0" fontId="21" fillId="5" borderId="379" xfId="0" applyFont="1" applyFill="1" applyBorder="1" applyAlignment="1">
      <alignment horizontal="center"/>
    </xf>
    <xf numFmtId="0" fontId="21" fillId="0" borderId="124" xfId="2" applyFont="1" applyFill="1" applyBorder="1" applyAlignment="1">
      <alignment horizontal="left" vertical="top" wrapText="1"/>
    </xf>
    <xf numFmtId="0" fontId="21" fillId="0" borderId="246" xfId="2" applyFont="1" applyFill="1" applyBorder="1" applyAlignment="1">
      <alignment horizontal="left" vertical="top" wrapText="1"/>
    </xf>
    <xf numFmtId="0" fontId="21" fillId="0" borderId="241" xfId="2" applyFont="1" applyFill="1" applyBorder="1" applyAlignment="1">
      <alignment horizontal="left" vertical="top" wrapText="1"/>
    </xf>
    <xf numFmtId="0" fontId="21" fillId="0" borderId="19" xfId="2" applyFont="1" applyFill="1" applyBorder="1" applyAlignment="1">
      <alignment horizontal="left" vertical="top" wrapText="1"/>
    </xf>
    <xf numFmtId="0" fontId="21" fillId="0" borderId="125" xfId="2" applyFont="1" applyFill="1" applyBorder="1" applyAlignment="1">
      <alignment horizontal="left" vertical="top" wrapText="1"/>
    </xf>
    <xf numFmtId="0" fontId="21" fillId="0" borderId="126" xfId="2" applyFont="1" applyFill="1" applyBorder="1" applyAlignment="1">
      <alignment horizontal="left" vertical="top" wrapText="1"/>
    </xf>
    <xf numFmtId="0" fontId="16" fillId="9" borderId="0" xfId="2" applyFont="1" applyFill="1" applyBorder="1" applyAlignment="1">
      <alignment horizontal="left" vertical="top"/>
    </xf>
    <xf numFmtId="0" fontId="108" fillId="41" borderId="0" xfId="2" applyFont="1" applyFill="1" applyBorder="1" applyAlignment="1">
      <alignment horizontal="left"/>
    </xf>
    <xf numFmtId="0" fontId="108" fillId="9" borderId="0" xfId="2" applyFont="1" applyFill="1" applyBorder="1" applyAlignment="1">
      <alignment horizontal="left" vertical="top"/>
    </xf>
    <xf numFmtId="0" fontId="21" fillId="0" borderId="73" xfId="2" applyFont="1" applyFill="1" applyBorder="1" applyAlignment="1">
      <alignment horizontal="left" vertical="top" wrapText="1" indent="2"/>
    </xf>
    <xf numFmtId="0" fontId="21" fillId="0" borderId="0" xfId="2" applyFont="1" applyFill="1" applyBorder="1" applyAlignment="1">
      <alignment horizontal="left" vertical="top" wrapText="1" indent="2"/>
    </xf>
    <xf numFmtId="0" fontId="21" fillId="0" borderId="75" xfId="2" applyFont="1" applyFill="1" applyBorder="1" applyAlignment="1">
      <alignment horizontal="left" vertical="top" wrapText="1" indent="2"/>
    </xf>
    <xf numFmtId="0" fontId="21" fillId="0" borderId="76" xfId="2" applyFont="1" applyFill="1" applyBorder="1" applyAlignment="1">
      <alignment horizontal="left" vertical="top" wrapText="1" indent="2"/>
    </xf>
    <xf numFmtId="0" fontId="20" fillId="0" borderId="260" xfId="0" applyFont="1" applyBorder="1" applyAlignment="1" applyProtection="1">
      <alignment horizontal="left"/>
    </xf>
    <xf numFmtId="0" fontId="20" fillId="0" borderId="261" xfId="0" applyFont="1" applyBorder="1" applyAlignment="1" applyProtection="1">
      <alignment horizontal="left"/>
    </xf>
    <xf numFmtId="0" fontId="20" fillId="0" borderId="262" xfId="0" applyFont="1" applyBorder="1" applyAlignment="1" applyProtection="1">
      <alignment horizontal="left"/>
    </xf>
    <xf numFmtId="0" fontId="20" fillId="0" borderId="250" xfId="0" applyFont="1" applyFill="1" applyBorder="1" applyAlignment="1" applyProtection="1">
      <alignment horizontal="center"/>
    </xf>
    <xf numFmtId="0" fontId="20" fillId="0" borderId="252" xfId="0" applyFont="1" applyFill="1" applyBorder="1" applyAlignment="1" applyProtection="1">
      <alignment horizontal="center"/>
    </xf>
    <xf numFmtId="0" fontId="20" fillId="0" borderId="250" xfId="0" applyFont="1" applyFill="1" applyBorder="1" applyAlignment="1">
      <alignment horizontal="center"/>
    </xf>
    <xf numFmtId="0" fontId="20" fillId="0" borderId="252" xfId="0" applyFont="1" applyFill="1" applyBorder="1" applyAlignment="1">
      <alignment horizontal="center"/>
    </xf>
    <xf numFmtId="0" fontId="20" fillId="0" borderId="324" xfId="0" applyFont="1" applyBorder="1" applyAlignment="1">
      <alignment horizontal="left"/>
    </xf>
    <xf numFmtId="0" fontId="20" fillId="0" borderId="261" xfId="0" applyFont="1" applyBorder="1" applyAlignment="1">
      <alignment horizontal="left"/>
    </xf>
    <xf numFmtId="0" fontId="20" fillId="0" borderId="262" xfId="0" applyFont="1" applyBorder="1" applyAlignment="1">
      <alignment horizontal="left"/>
    </xf>
    <xf numFmtId="0" fontId="20" fillId="0" borderId="3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260" xfId="0" applyFont="1" applyBorder="1" applyAlignment="1">
      <alignment horizontal="left"/>
    </xf>
    <xf numFmtId="0" fontId="46" fillId="0" borderId="364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60" fillId="0" borderId="128" xfId="0" applyFont="1" applyFill="1" applyBorder="1" applyAlignment="1">
      <alignment horizontal="center"/>
    </xf>
    <xf numFmtId="0" fontId="60" fillId="0" borderId="130" xfId="0" applyFont="1" applyFill="1" applyBorder="1" applyAlignment="1">
      <alignment horizontal="center"/>
    </xf>
    <xf numFmtId="0" fontId="60" fillId="0" borderId="136" xfId="0" applyFont="1" applyBorder="1" applyAlignment="1">
      <alignment horizontal="left"/>
    </xf>
    <xf numFmtId="0" fontId="60" fillId="0" borderId="137" xfId="0" applyFont="1" applyBorder="1" applyAlignment="1">
      <alignment horizontal="left"/>
    </xf>
    <xf numFmtId="0" fontId="60" fillId="0" borderId="138" xfId="0" applyFont="1" applyBorder="1" applyAlignment="1">
      <alignment horizontal="left"/>
    </xf>
    <xf numFmtId="0" fontId="46" fillId="0" borderId="36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210" xfId="0" applyFont="1" applyFill="1" applyBorder="1" applyAlignment="1">
      <alignment horizontal="center" vertical="center"/>
    </xf>
  </cellXfs>
  <cellStyles count="96">
    <cellStyle name="20% - Dekorfärg1 2" xfId="10"/>
    <cellStyle name="20% - Dekorfärg2 2" xfId="11"/>
    <cellStyle name="20% - Dekorfärg3 2" xfId="12"/>
    <cellStyle name="20% - Dekorfärg4 2" xfId="13"/>
    <cellStyle name="20% - Dekorfärg5 2" xfId="14"/>
    <cellStyle name="20% - Dekorfärg6 2" xfId="15"/>
    <cellStyle name="40% - Dekorfärg1 2" xfId="16"/>
    <cellStyle name="40% - Dekorfärg2 2" xfId="17"/>
    <cellStyle name="40% - Dekorfärg3 2" xfId="18"/>
    <cellStyle name="40% - Dekorfärg4 2" xfId="19"/>
    <cellStyle name="40% - Dekorfärg5 2" xfId="20"/>
    <cellStyle name="40% - Dekorfärg6 2" xfId="21"/>
    <cellStyle name="60% - Dekorfärg1 2" xfId="22"/>
    <cellStyle name="60% - Dekorfärg2 2" xfId="23"/>
    <cellStyle name="60% - Dekorfärg3 2" xfId="24"/>
    <cellStyle name="60% - Dekorfärg4 2" xfId="25"/>
    <cellStyle name="60% - Dekorfärg5 2" xfId="26"/>
    <cellStyle name="60% - Dekorfärg6 2" xfId="27"/>
    <cellStyle name="Anteckning 2" xfId="28"/>
    <cellStyle name="Beräkning 2" xfId="29"/>
    <cellStyle name="Bra 2" xfId="30"/>
    <cellStyle name="Dålig 2" xfId="31"/>
    <cellStyle name="Färg1 2" xfId="32"/>
    <cellStyle name="Färg2 2" xfId="33"/>
    <cellStyle name="Färg3 2" xfId="34"/>
    <cellStyle name="Färg4 2" xfId="35"/>
    <cellStyle name="Färg5 2" xfId="36"/>
    <cellStyle name="Färg6 2" xfId="37"/>
    <cellStyle name="Förklarande text 2" xfId="38"/>
    <cellStyle name="Hyperlänk 2" xfId="88"/>
    <cellStyle name="Indata 2" xfId="39"/>
    <cellStyle name="Kontrollcell 2" xfId="40"/>
    <cellStyle name="Länkad cell 2" xfId="41"/>
    <cellStyle name="Neutral 2" xfId="42"/>
    <cellStyle name="Normal" xfId="0" builtinId="0"/>
    <cellStyle name="Normal 1.1" xfId="90"/>
    <cellStyle name="Normal 10" xfId="91"/>
    <cellStyle name="Normal 11" xfId="92"/>
    <cellStyle name="Normal 2" xfId="5"/>
    <cellStyle name="Normal 2 2" xfId="43"/>
    <cellStyle name="Normal 2 2 2" xfId="44"/>
    <cellStyle name="Normal 2 2 2 2" xfId="45"/>
    <cellStyle name="Normal 2 2 2 3" xfId="46"/>
    <cellStyle name="Normal 2 2 3" xfId="47"/>
    <cellStyle name="Normal 2 2 4" xfId="48"/>
    <cellStyle name="Normal 2 3" xfId="49"/>
    <cellStyle name="Normal 2 3 2" xfId="50"/>
    <cellStyle name="Normal 2 3 2 2" xfId="51"/>
    <cellStyle name="Normal 2 3 2 3" xfId="52"/>
    <cellStyle name="Normal 2 3 3" xfId="53"/>
    <cellStyle name="Normal 2 3 4" xfId="54"/>
    <cellStyle name="Normal 2 4" xfId="55"/>
    <cellStyle name="Normal 2 4 2" xfId="56"/>
    <cellStyle name="Normal 2 4 2 2" xfId="57"/>
    <cellStyle name="Normal 2 4 2 3" xfId="58"/>
    <cellStyle name="Normal 2 4 3" xfId="59"/>
    <cellStyle name="Normal 2 4 4" xfId="60"/>
    <cellStyle name="Normal 2 4 4 2" xfId="85"/>
    <cellStyle name="Normal 2 4 5" xfId="82"/>
    <cellStyle name="Normal 2 5" xfId="84"/>
    <cellStyle name="Normal 3" xfId="6"/>
    <cellStyle name="Normal 3 2" xfId="61"/>
    <cellStyle name="Normal 3 2 2" xfId="62"/>
    <cellStyle name="Normal 3 2 3" xfId="63"/>
    <cellStyle name="Normal 3 3" xfId="64"/>
    <cellStyle name="Normal 3 4" xfId="65"/>
    <cellStyle name="Normal 3 5" xfId="86"/>
    <cellStyle name="Normal 4" xfId="7"/>
    <cellStyle name="Normal 4 2" xfId="66"/>
    <cellStyle name="Normal 4 3" xfId="83"/>
    <cellStyle name="Normal 5" xfId="8"/>
    <cellStyle name="Normal 6" xfId="9"/>
    <cellStyle name="Normal 6 2" xfId="87"/>
    <cellStyle name="Normal 7" xfId="67"/>
    <cellStyle name="Normal 7 2" xfId="81"/>
    <cellStyle name="Normal 8" xfId="68"/>
    <cellStyle name="Normal 8 2" xfId="93"/>
    <cellStyle name="Normal 8 2 2" xfId="94"/>
    <cellStyle name="Normal 9" xfId="69"/>
    <cellStyle name="Normal_Blad9" xfId="1"/>
    <cellStyle name="Normal_SLU LOKALER - TIDREDOVISNING 2008" xfId="2"/>
    <cellStyle name="Normal_Tid 2008" xfId="3"/>
    <cellStyle name="Procent 2" xfId="70"/>
    <cellStyle name="Rubrik 1 2" xfId="71"/>
    <cellStyle name="Rubrik 2 2" xfId="72"/>
    <cellStyle name="Rubrik 3 2" xfId="73"/>
    <cellStyle name="Rubrik 4 2" xfId="74"/>
    <cellStyle name="Rubrik 5" xfId="75"/>
    <cellStyle name="Summa 2" xfId="76"/>
    <cellStyle name="Tusental (0)_Bidrag" xfId="77"/>
    <cellStyle name="Tusental 2" xfId="89"/>
    <cellStyle name="Tusental_Flexrapport" xfId="4"/>
    <cellStyle name="Utdata 2" xfId="78"/>
    <cellStyle name="Valuta" xfId="95" builtinId="4"/>
    <cellStyle name="Valuta (0)_Bidrag" xfId="79"/>
    <cellStyle name="Varningstext 2" xfId="80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strike val="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EECE1"/>
      <color rgb="FFC5BE97"/>
      <color rgb="FFF1F9A5"/>
      <color rgb="FFFFFFCC"/>
      <color rgb="FF66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136017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591693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34</xdr:row>
      <xdr:rowOff>57150</xdr:rowOff>
    </xdr:from>
    <xdr:to>
      <xdr:col>10</xdr:col>
      <xdr:colOff>123825</xdr:colOff>
      <xdr:row>34</xdr:row>
      <xdr:rowOff>57150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0" name="Bildobjekt 9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2858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2514600</xdr:colOff>
      <xdr:row>7</xdr:row>
      <xdr:rowOff>47625</xdr:rowOff>
    </xdr:from>
    <xdr:to>
      <xdr:col>10</xdr:col>
      <xdr:colOff>2600325</xdr:colOff>
      <xdr:row>7</xdr:row>
      <xdr:rowOff>104775</xdr:rowOff>
    </xdr:to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285875"/>
          <a:ext cx="89100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28575</xdr:colOff>
      <xdr:row>36</xdr:row>
      <xdr:rowOff>57150</xdr:rowOff>
    </xdr:from>
    <xdr:ext cx="85725" cy="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5725" cy="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19050</xdr:colOff>
      <xdr:row>36</xdr:row>
      <xdr:rowOff>57150</xdr:rowOff>
    </xdr:from>
    <xdr:ext cx="104775" cy="0"/>
    <xdr:pic>
      <xdr:nvPicPr>
        <xdr:cNvPr id="12" name="Bildobjekt 11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90625"/>
          <a:ext cx="85725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5" name="Bildobjekt 1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181100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2552700</xdr:colOff>
      <xdr:row>30</xdr:row>
      <xdr:rowOff>38100</xdr:rowOff>
    </xdr:from>
    <xdr:ext cx="85725" cy="57150"/>
    <xdr:pic>
      <xdr:nvPicPr>
        <xdr:cNvPr id="3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08520" y="553974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2552700</xdr:colOff>
      <xdr:row>16</xdr:row>
      <xdr:rowOff>57150</xdr:rowOff>
    </xdr:from>
    <xdr:to>
      <xdr:col>10</xdr:col>
      <xdr:colOff>2638425</xdr:colOff>
      <xdr:row>16</xdr:row>
      <xdr:rowOff>114300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275272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31</xdr:row>
      <xdr:rowOff>38100</xdr:rowOff>
    </xdr:from>
    <xdr:to>
      <xdr:col>10</xdr:col>
      <xdr:colOff>2638425</xdr:colOff>
      <xdr:row>31</xdr:row>
      <xdr:rowOff>95250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6255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2590800</xdr:colOff>
      <xdr:row>11</xdr:row>
      <xdr:rowOff>47625</xdr:rowOff>
    </xdr:from>
    <xdr:to>
      <xdr:col>11</xdr:col>
      <xdr:colOff>9525</xdr:colOff>
      <xdr:row>11</xdr:row>
      <xdr:rowOff>104775</xdr:rowOff>
    </xdr:to>
    <xdr:pic>
      <xdr:nvPicPr>
        <xdr:cNvPr id="1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1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2535555</xdr:colOff>
      <xdr:row>12</xdr:row>
      <xdr:rowOff>40005</xdr:rowOff>
    </xdr:from>
    <xdr:to>
      <xdr:col>10</xdr:col>
      <xdr:colOff>2621280</xdr:colOff>
      <xdr:row>12</xdr:row>
      <xdr:rowOff>97155</xdr:rowOff>
    </xdr:to>
    <xdr:pic>
      <xdr:nvPicPr>
        <xdr:cNvPr id="1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1375" y="2211705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15</xdr:row>
      <xdr:rowOff>57150</xdr:rowOff>
    </xdr:from>
    <xdr:to>
      <xdr:col>10</xdr:col>
      <xdr:colOff>2638425</xdr:colOff>
      <xdr:row>15</xdr:row>
      <xdr:rowOff>114300</xdr:rowOff>
    </xdr:to>
    <xdr:pic>
      <xdr:nvPicPr>
        <xdr:cNvPr id="2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2543175</xdr:colOff>
      <xdr:row>28</xdr:row>
      <xdr:rowOff>57150</xdr:rowOff>
    </xdr:from>
    <xdr:to>
      <xdr:col>10</xdr:col>
      <xdr:colOff>2628900</xdr:colOff>
      <xdr:row>28</xdr:row>
      <xdr:rowOff>114300</xdr:rowOff>
    </xdr:to>
    <xdr:pic>
      <xdr:nvPicPr>
        <xdr:cNvPr id="2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8500" y="4705350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30</xdr:row>
      <xdr:rowOff>38100</xdr:rowOff>
    </xdr:from>
    <xdr:to>
      <xdr:col>10</xdr:col>
      <xdr:colOff>2638425</xdr:colOff>
      <xdr:row>30</xdr:row>
      <xdr:rowOff>95250</xdr:rowOff>
    </xdr:to>
    <xdr:pic>
      <xdr:nvPicPr>
        <xdr:cNvPr id="2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2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2505075</xdr:colOff>
      <xdr:row>11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10400" y="21050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2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2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08520" y="536448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3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8520" y="57150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3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8520" y="57150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28</xdr:row>
      <xdr:rowOff>38100</xdr:rowOff>
    </xdr:from>
    <xdr:ext cx="85725" cy="57150"/>
    <xdr:pic>
      <xdr:nvPicPr>
        <xdr:cNvPr id="2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2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3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43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3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811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2535555</xdr:colOff>
      <xdr:row>10</xdr:row>
      <xdr:rowOff>40005</xdr:rowOff>
    </xdr:from>
    <xdr:ext cx="85725" cy="57150"/>
    <xdr:pic>
      <xdr:nvPicPr>
        <xdr:cNvPr id="3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0880" y="209740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3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2543175</xdr:colOff>
      <xdr:row>26</xdr:row>
      <xdr:rowOff>57150</xdr:rowOff>
    </xdr:from>
    <xdr:ext cx="85725" cy="57150"/>
    <xdr:pic>
      <xdr:nvPicPr>
        <xdr:cNvPr id="3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8500" y="47053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28</xdr:row>
      <xdr:rowOff>38100</xdr:rowOff>
    </xdr:from>
    <xdr:ext cx="85725" cy="57150"/>
    <xdr:pic>
      <xdr:nvPicPr>
        <xdr:cNvPr id="3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3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12</xdr:row>
      <xdr:rowOff>57150</xdr:rowOff>
    </xdr:from>
    <xdr:ext cx="85725" cy="57150"/>
    <xdr:pic>
      <xdr:nvPicPr>
        <xdr:cNvPr id="4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2505075</xdr:colOff>
      <xdr:row>9</xdr:row>
      <xdr:rowOff>47625</xdr:rowOff>
    </xdr:from>
    <xdr:ext cx="85725" cy="57150"/>
    <xdr:pic>
      <xdr:nvPicPr>
        <xdr:cNvPr id="4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10400" y="1943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12</xdr:row>
      <xdr:rowOff>57150</xdr:rowOff>
    </xdr:from>
    <xdr:ext cx="85725" cy="57150"/>
    <xdr:pic>
      <xdr:nvPicPr>
        <xdr:cNvPr id="4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11</xdr:row>
      <xdr:rowOff>57150</xdr:rowOff>
    </xdr:from>
    <xdr:ext cx="85725" cy="57150"/>
    <xdr:pic>
      <xdr:nvPicPr>
        <xdr:cNvPr id="4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2764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57150</xdr:rowOff>
    </xdr:from>
    <xdr:to>
      <xdr:col>10</xdr:col>
      <xdr:colOff>104775</xdr:colOff>
      <xdr:row>7</xdr:row>
      <xdr:rowOff>114300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114300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18</xdr:row>
      <xdr:rowOff>38100</xdr:rowOff>
    </xdr:from>
    <xdr:to>
      <xdr:col>10</xdr:col>
      <xdr:colOff>2609850</xdr:colOff>
      <xdr:row>18</xdr:row>
      <xdr:rowOff>95250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305752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2352675</xdr:colOff>
      <xdr:row>36</xdr:row>
      <xdr:rowOff>76200</xdr:rowOff>
    </xdr:from>
    <xdr:to>
      <xdr:col>10</xdr:col>
      <xdr:colOff>2409825</xdr:colOff>
      <xdr:row>36</xdr:row>
      <xdr:rowOff>114300</xdr:rowOff>
    </xdr:to>
    <xdr:pic>
      <xdr:nvPicPr>
        <xdr:cNvPr id="5" name="Bildobjekt 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536" y="6012180"/>
          <a:ext cx="62864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2491740</xdr:colOff>
      <xdr:row>7</xdr:row>
      <xdr:rowOff>70337</xdr:rowOff>
    </xdr:from>
    <xdr:to>
      <xdr:col>10</xdr:col>
      <xdr:colOff>2551175</xdr:colOff>
      <xdr:row>7</xdr:row>
      <xdr:rowOff>116056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147560" y="1373357"/>
          <a:ext cx="5943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2438400</xdr:colOff>
      <xdr:row>29</xdr:row>
      <xdr:rowOff>28575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943726" y="48291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2438400</xdr:colOff>
      <xdr:row>28</xdr:row>
      <xdr:rowOff>28575</xdr:rowOff>
    </xdr:from>
    <xdr:ext cx="857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0880" y="518731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2495550</xdr:colOff>
      <xdr:row>12</xdr:row>
      <xdr:rowOff>47625</xdr:rowOff>
    </xdr:from>
    <xdr:to>
      <xdr:col>10</xdr:col>
      <xdr:colOff>2581275</xdr:colOff>
      <xdr:row>12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2095500"/>
          <a:ext cx="85725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2125980</xdr:colOff>
      <xdr:row>27</xdr:row>
      <xdr:rowOff>45720</xdr:rowOff>
    </xdr:from>
    <xdr:ext cx="102870" cy="68580"/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1305" y="4684395"/>
          <a:ext cx="102870" cy="6858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2505075</xdr:colOff>
      <xdr:row>20</xdr:row>
      <xdr:rowOff>47625</xdr:rowOff>
    </xdr:from>
    <xdr:to>
      <xdr:col>10</xdr:col>
      <xdr:colOff>2590800</xdr:colOff>
      <xdr:row>20</xdr:row>
      <xdr:rowOff>104775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339090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2971800</xdr:colOff>
      <xdr:row>14</xdr:row>
      <xdr:rowOff>47625</xdr:rowOff>
    </xdr:from>
    <xdr:to>
      <xdr:col>11</xdr:col>
      <xdr:colOff>0</xdr:colOff>
      <xdr:row>14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7125" y="241935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2590800</xdr:colOff>
      <xdr:row>37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2164398</xdr:colOff>
      <xdr:row>12</xdr:row>
      <xdr:rowOff>47624</xdr:rowOff>
    </xdr:from>
    <xdr:to>
      <xdr:col>10</xdr:col>
      <xdr:colOff>2461261</xdr:colOff>
      <xdr:row>12</xdr:row>
      <xdr:rowOff>152399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766878" y="2226944"/>
          <a:ext cx="296863" cy="104775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11</xdr:row>
      <xdr:rowOff>47625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3280" y="2051685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2552700</xdr:colOff>
      <xdr:row>12</xdr:row>
      <xdr:rowOff>60960</xdr:rowOff>
    </xdr:from>
    <xdr:to>
      <xdr:col>10</xdr:col>
      <xdr:colOff>2628900</xdr:colOff>
      <xdr:row>12</xdr:row>
      <xdr:rowOff>111760</xdr:rowOff>
    </xdr:to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flipH="1">
          <a:off x="7155180" y="2240280"/>
          <a:ext cx="76200" cy="50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46620" y="205168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46620" y="18764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klendr.se/kalender/28/januari/2014" TargetMode="External"/><Relationship Id="rId2" Type="http://schemas.openxmlformats.org/officeDocument/2006/relationships/hyperlink" Target="http://klendr.se/kalender/01/januari/2014" TargetMode="External"/><Relationship Id="rId1" Type="http://schemas.openxmlformats.org/officeDocument/2006/relationships/hyperlink" Target="http://klendr.se/kalender/01/januari/201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klendr.se/kalender/28/januari/20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1"/>
  <sheetViews>
    <sheetView showGridLines="0" workbookViewId="0">
      <selection activeCell="F7" sqref="F7"/>
    </sheetView>
  </sheetViews>
  <sheetFormatPr defaultColWidth="9.28515625" defaultRowHeight="12.75"/>
  <cols>
    <col min="1" max="1" width="4.42578125" style="480" customWidth="1"/>
    <col min="2" max="4" width="12.7109375" style="480" customWidth="1"/>
    <col min="5" max="5" width="9.28515625" style="480" customWidth="1"/>
    <col min="6" max="6" width="10.7109375" style="480" bestFit="1" customWidth="1"/>
    <col min="7" max="16384" width="9.28515625" style="480"/>
  </cols>
  <sheetData>
    <row r="1" spans="1:12">
      <c r="A1" s="243"/>
      <c r="B1" s="243"/>
      <c r="C1" s="243"/>
      <c r="D1" s="243"/>
      <c r="E1" s="250"/>
      <c r="F1" s="250"/>
      <c r="G1" s="250"/>
      <c r="H1" s="250"/>
      <c r="I1" s="250"/>
      <c r="J1" s="250"/>
      <c r="K1" s="253"/>
      <c r="L1" s="243"/>
    </row>
    <row r="2" spans="1:12" ht="21">
      <c r="A2" s="243"/>
      <c r="B2" s="1544" t="s">
        <v>0</v>
      </c>
      <c r="C2" s="1544"/>
      <c r="D2" s="1544"/>
      <c r="E2" s="250"/>
      <c r="F2" s="250"/>
      <c r="G2" s="250"/>
      <c r="H2" s="250"/>
      <c r="I2" s="250"/>
      <c r="J2" s="250"/>
      <c r="K2" s="253"/>
      <c r="L2" s="243"/>
    </row>
    <row r="3" spans="1:12" ht="11.1" customHeight="1" thickBot="1">
      <c r="A3" s="243"/>
      <c r="B3" s="450"/>
      <c r="C3" s="450"/>
      <c r="D3" s="250"/>
      <c r="E3" s="250"/>
      <c r="F3" s="250"/>
      <c r="G3" s="250"/>
      <c r="H3" s="250"/>
      <c r="I3" s="250"/>
      <c r="J3" s="250"/>
      <c r="K3" s="253"/>
      <c r="L3" s="243"/>
    </row>
    <row r="4" spans="1:12">
      <c r="A4" s="243"/>
      <c r="B4" s="481" t="s">
        <v>1</v>
      </c>
      <c r="C4" s="482"/>
      <c r="D4" s="482"/>
      <c r="E4" s="483"/>
      <c r="F4" s="484" t="s">
        <v>2</v>
      </c>
      <c r="G4" s="483"/>
      <c r="H4" s="485" t="s">
        <v>3</v>
      </c>
      <c r="I4" s="250"/>
      <c r="J4" s="250"/>
      <c r="K4" s="253"/>
      <c r="L4" s="243"/>
    </row>
    <row r="5" spans="1:12">
      <c r="A5" s="243"/>
      <c r="B5" s="497" t="s">
        <v>294</v>
      </c>
      <c r="C5" s="658"/>
      <c r="D5" s="658"/>
      <c r="E5" s="659"/>
      <c r="F5" s="498" t="s">
        <v>4</v>
      </c>
      <c r="G5" s="659"/>
      <c r="H5" s="499" t="s">
        <v>5</v>
      </c>
      <c r="I5" s="250"/>
      <c r="J5" s="250"/>
      <c r="K5" s="253"/>
      <c r="L5" s="243"/>
    </row>
    <row r="6" spans="1:12">
      <c r="A6" s="243"/>
      <c r="B6" s="660" t="s">
        <v>6</v>
      </c>
      <c r="C6" s="470"/>
      <c r="D6" s="661" t="s">
        <v>7</v>
      </c>
      <c r="E6" s="662"/>
      <c r="F6" s="661" t="s">
        <v>8</v>
      </c>
      <c r="G6" s="662"/>
      <c r="H6" s="663" t="s">
        <v>9</v>
      </c>
      <c r="I6" s="250"/>
      <c r="J6" s="250"/>
      <c r="K6" s="253"/>
      <c r="L6" s="243"/>
    </row>
    <row r="7" spans="1:12">
      <c r="A7" s="243"/>
      <c r="B7" s="497" t="s">
        <v>10</v>
      </c>
      <c r="C7" s="658"/>
      <c r="D7" s="500"/>
      <c r="E7" s="664"/>
      <c r="F7" s="501">
        <v>43859</v>
      </c>
      <c r="G7" s="665"/>
      <c r="H7" s="499" t="s">
        <v>11</v>
      </c>
      <c r="I7" s="250"/>
      <c r="J7" s="250"/>
      <c r="K7" s="253"/>
      <c r="L7" s="243"/>
    </row>
    <row r="8" spans="1:12">
      <c r="A8" s="243"/>
      <c r="B8" s="471" t="s">
        <v>12</v>
      </c>
      <c r="C8" s="486"/>
      <c r="D8" s="472"/>
      <c r="E8" s="473"/>
      <c r="F8" s="474" t="s">
        <v>13</v>
      </c>
      <c r="G8" s="227"/>
      <c r="H8" s="666"/>
      <c r="I8" s="250"/>
      <c r="J8" s="250"/>
      <c r="K8" s="253"/>
      <c r="L8" s="243"/>
    </row>
    <row r="9" spans="1:12">
      <c r="A9" s="243"/>
      <c r="B9" s="490"/>
      <c r="C9" s="487"/>
      <c r="D9" s="227"/>
      <c r="E9" s="227"/>
      <c r="F9" s="496"/>
      <c r="G9" s="227"/>
      <c r="H9" s="491"/>
      <c r="I9" s="250"/>
      <c r="J9" s="250"/>
      <c r="K9" s="253"/>
      <c r="L9" s="243"/>
    </row>
    <row r="10" spans="1:12">
      <c r="A10" s="243"/>
      <c r="B10" s="490"/>
      <c r="C10" s="487"/>
      <c r="D10" s="475"/>
      <c r="E10" s="227"/>
      <c r="F10" s="496"/>
      <c r="G10" s="227"/>
      <c r="H10" s="491"/>
      <c r="I10" s="250"/>
      <c r="J10" s="250"/>
      <c r="K10" s="253"/>
      <c r="L10" s="243"/>
    </row>
    <row r="11" spans="1:12">
      <c r="A11" s="243"/>
      <c r="B11" s="490"/>
      <c r="C11" s="487"/>
      <c r="D11" s="475"/>
      <c r="E11" s="227"/>
      <c r="F11" s="496"/>
      <c r="G11" s="227"/>
      <c r="H11" s="491"/>
      <c r="I11" s="250"/>
      <c r="J11" s="250"/>
      <c r="K11" s="253"/>
      <c r="L11" s="243"/>
    </row>
    <row r="12" spans="1:12">
      <c r="A12" s="243"/>
      <c r="B12" s="490"/>
      <c r="C12" s="226"/>
      <c r="D12" s="475"/>
      <c r="E12" s="227"/>
      <c r="F12" s="496"/>
      <c r="G12" s="227"/>
      <c r="H12" s="491"/>
      <c r="I12" s="250"/>
      <c r="J12" s="250"/>
      <c r="K12" s="253"/>
      <c r="L12" s="243"/>
    </row>
    <row r="13" spans="1:12">
      <c r="A13" s="243"/>
      <c r="B13" s="490"/>
      <c r="C13" s="226"/>
      <c r="D13" s="475"/>
      <c r="E13" s="227"/>
      <c r="F13" s="495"/>
      <c r="G13" s="227"/>
      <c r="H13" s="491"/>
      <c r="I13" s="250"/>
      <c r="J13" s="250"/>
      <c r="K13" s="253"/>
      <c r="L13" s="243"/>
    </row>
    <row r="14" spans="1:12">
      <c r="A14" s="243"/>
      <c r="B14" s="490"/>
      <c r="C14" s="226"/>
      <c r="D14" s="475"/>
      <c r="E14" s="227"/>
      <c r="F14" s="495"/>
      <c r="G14" s="227"/>
      <c r="H14" s="491"/>
      <c r="I14" s="250"/>
      <c r="J14" s="250"/>
      <c r="K14" s="253"/>
      <c r="L14" s="243"/>
    </row>
    <row r="15" spans="1:12">
      <c r="A15" s="243"/>
      <c r="B15" s="490"/>
      <c r="C15" s="226"/>
      <c r="D15" s="475"/>
      <c r="E15" s="227"/>
      <c r="F15" s="495"/>
      <c r="G15" s="227"/>
      <c r="H15" s="491"/>
      <c r="I15" s="250"/>
      <c r="J15" s="250"/>
      <c r="K15" s="253"/>
      <c r="L15" s="243"/>
    </row>
    <row r="16" spans="1:12">
      <c r="A16" s="243"/>
      <c r="B16" s="492" t="s">
        <v>14</v>
      </c>
      <c r="C16" s="667"/>
      <c r="D16" s="668"/>
      <c r="E16" s="476" t="s">
        <v>15</v>
      </c>
      <c r="F16" s="477" t="s">
        <v>16</v>
      </c>
      <c r="G16" s="477" t="s">
        <v>17</v>
      </c>
      <c r="H16" s="669" t="s">
        <v>18</v>
      </c>
      <c r="I16" s="250"/>
      <c r="J16" s="250"/>
      <c r="K16" s="253"/>
      <c r="L16" s="243"/>
    </row>
    <row r="17" spans="1:12" ht="30" customHeight="1">
      <c r="A17" s="489"/>
      <c r="B17" s="1538"/>
      <c r="C17" s="1539"/>
      <c r="D17" s="1539"/>
      <c r="E17" s="488"/>
      <c r="F17" s="488"/>
      <c r="G17" s="502"/>
      <c r="H17" s="670" t="s">
        <v>19</v>
      </c>
      <c r="I17" s="250"/>
      <c r="J17" s="250"/>
      <c r="K17" s="253"/>
      <c r="L17" s="243"/>
    </row>
    <row r="18" spans="1:12" ht="30" customHeight="1">
      <c r="A18" s="489"/>
      <c r="B18" s="1540"/>
      <c r="C18" s="1541"/>
      <c r="D18" s="1541"/>
      <c r="E18" s="478"/>
      <c r="F18" s="478"/>
      <c r="G18" s="503"/>
      <c r="H18" s="670"/>
      <c r="I18" s="250"/>
      <c r="J18" s="250"/>
      <c r="K18" s="253"/>
      <c r="L18" s="243"/>
    </row>
    <row r="19" spans="1:12" ht="30" customHeight="1">
      <c r="A19" s="489"/>
      <c r="B19" s="1540"/>
      <c r="C19" s="1541"/>
      <c r="D19" s="1541"/>
      <c r="E19" s="479"/>
      <c r="F19" s="479"/>
      <c r="G19" s="479"/>
      <c r="H19" s="671"/>
      <c r="I19" s="250"/>
      <c r="J19" s="250"/>
      <c r="K19" s="253"/>
      <c r="L19" s="243"/>
    </row>
    <row r="20" spans="1:12" ht="30" customHeight="1" thickBot="1">
      <c r="A20" s="489"/>
      <c r="B20" s="1542"/>
      <c r="C20" s="1543"/>
      <c r="D20" s="1543"/>
      <c r="E20" s="493"/>
      <c r="F20" s="493"/>
      <c r="G20" s="493"/>
      <c r="H20" s="494"/>
      <c r="I20" s="250"/>
      <c r="J20" s="250"/>
      <c r="K20" s="253"/>
      <c r="L20" s="243"/>
    </row>
    <row r="21" spans="1:12">
      <c r="A21" s="243"/>
      <c r="B21" s="450"/>
      <c r="C21" s="450"/>
      <c r="D21" s="250"/>
      <c r="E21" s="250"/>
      <c r="F21" s="250"/>
      <c r="G21" s="250"/>
      <c r="H21" s="250"/>
      <c r="I21" s="250"/>
      <c r="J21" s="250"/>
      <c r="K21" s="253"/>
      <c r="L21" s="243"/>
    </row>
    <row r="22" spans="1:12">
      <c r="A22" s="243"/>
      <c r="B22" s="450"/>
      <c r="C22" s="450"/>
      <c r="D22" s="250"/>
      <c r="E22" s="250"/>
      <c r="F22" s="250"/>
      <c r="G22" s="250"/>
      <c r="H22" s="250"/>
      <c r="I22" s="250"/>
      <c r="J22" s="250"/>
      <c r="K22" s="253"/>
      <c r="L22" s="243"/>
    </row>
    <row r="23" spans="1:12">
      <c r="A23" s="243"/>
      <c r="B23" s="450"/>
      <c r="C23" s="450"/>
      <c r="D23" s="250"/>
      <c r="E23" s="250"/>
      <c r="F23" s="250"/>
      <c r="G23" s="250"/>
      <c r="H23" s="250"/>
      <c r="I23" s="250"/>
      <c r="J23" s="250"/>
      <c r="K23" s="253"/>
      <c r="L23" s="243"/>
    </row>
    <row r="24" spans="1:12">
      <c r="A24" s="243"/>
      <c r="B24" s="450"/>
      <c r="C24" s="450"/>
      <c r="D24" s="250"/>
      <c r="E24" s="250"/>
      <c r="F24" s="250"/>
      <c r="G24" s="250"/>
      <c r="H24" s="250"/>
      <c r="I24" s="250"/>
      <c r="J24" s="250"/>
      <c r="K24" s="253"/>
      <c r="L24" s="243"/>
    </row>
    <row r="25" spans="1:12">
      <c r="A25" s="243"/>
      <c r="B25" s="450"/>
      <c r="C25" s="450"/>
      <c r="D25" s="250"/>
      <c r="E25" s="250"/>
      <c r="F25" s="250"/>
      <c r="G25" s="250"/>
      <c r="H25" s="250"/>
      <c r="I25" s="250"/>
      <c r="J25" s="250"/>
      <c r="K25" s="253"/>
      <c r="L25" s="243"/>
    </row>
    <row r="26" spans="1:12">
      <c r="A26" s="243"/>
      <c r="B26" s="450"/>
      <c r="C26" s="450"/>
      <c r="D26" s="250"/>
      <c r="E26" s="250"/>
      <c r="F26" s="250"/>
      <c r="G26" s="250"/>
      <c r="H26" s="250"/>
      <c r="I26" s="250"/>
      <c r="J26" s="250"/>
      <c r="K26" s="253"/>
      <c r="L26" s="243"/>
    </row>
    <row r="27" spans="1:12">
      <c r="A27" s="243"/>
      <c r="B27" s="450"/>
      <c r="C27" s="450"/>
      <c r="D27" s="250"/>
      <c r="E27" s="250"/>
      <c r="F27" s="250"/>
      <c r="G27" s="250"/>
      <c r="H27" s="250"/>
      <c r="I27" s="250"/>
      <c r="J27" s="250"/>
      <c r="K27" s="253"/>
      <c r="L27" s="243"/>
    </row>
    <row r="28" spans="1:12">
      <c r="A28" s="243"/>
      <c r="B28" s="450"/>
      <c r="C28" s="450"/>
      <c r="D28" s="250"/>
      <c r="E28" s="250"/>
      <c r="F28" s="250"/>
      <c r="G28" s="250"/>
      <c r="H28" s="250"/>
      <c r="I28" s="250"/>
      <c r="J28" s="250"/>
      <c r="K28" s="253"/>
      <c r="L28" s="243"/>
    </row>
    <row r="29" spans="1:12">
      <c r="A29" s="243"/>
      <c r="B29" s="450"/>
      <c r="C29" s="450"/>
      <c r="D29" s="250"/>
      <c r="E29" s="250"/>
      <c r="F29" s="250"/>
      <c r="G29" s="250"/>
      <c r="H29" s="250"/>
      <c r="I29" s="250"/>
      <c r="J29" s="250"/>
      <c r="K29" s="253"/>
      <c r="L29" s="243"/>
    </row>
    <row r="30" spans="1:12">
      <c r="A30" s="243"/>
      <c r="B30" s="450"/>
      <c r="C30" s="450"/>
      <c r="D30" s="250"/>
      <c r="E30" s="250"/>
      <c r="F30" s="250"/>
      <c r="G30" s="250"/>
      <c r="H30" s="250"/>
      <c r="I30" s="250"/>
      <c r="J30" s="250"/>
      <c r="K30" s="253"/>
      <c r="L30" s="243"/>
    </row>
    <row r="31" spans="1:12">
      <c r="A31" s="243"/>
      <c r="B31" s="450"/>
      <c r="C31" s="450"/>
      <c r="D31" s="250"/>
      <c r="E31" s="250"/>
      <c r="F31" s="250"/>
      <c r="G31" s="250"/>
      <c r="H31" s="250"/>
      <c r="I31" s="250"/>
      <c r="J31" s="250"/>
      <c r="K31" s="253"/>
      <c r="L31" s="243"/>
    </row>
  </sheetData>
  <mergeCells count="5">
    <mergeCell ref="B17:D17"/>
    <mergeCell ref="B18:D18"/>
    <mergeCell ref="B19:D19"/>
    <mergeCell ref="B20:D20"/>
    <mergeCell ref="B2:D2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AR58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93</v>
      </c>
      <c r="B3" s="9"/>
      <c r="C3" s="4"/>
      <c r="D3" s="6" t="s">
        <v>186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Juli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Juli</v>
      </c>
      <c r="AD3" s="13"/>
    </row>
    <row r="4" spans="1:44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M5" s="295"/>
      <c r="N5" s="295"/>
      <c r="O5" s="295"/>
      <c r="P5" s="295"/>
      <c r="Q5" s="295"/>
      <c r="R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3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20" customFormat="1">
      <c r="A8" s="595"/>
      <c r="B8" s="563">
        <v>1</v>
      </c>
      <c r="C8" s="747" t="s">
        <v>141</v>
      </c>
      <c r="D8" s="748"/>
      <c r="E8" s="748"/>
      <c r="F8" s="749"/>
      <c r="G8" s="749"/>
      <c r="H8" s="704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50">
        <f>Normtid!$B$34</f>
        <v>0.3125</v>
      </c>
      <c r="J8" s="915">
        <f>IF(H8=0,0,H8-I8)</f>
        <v>0</v>
      </c>
      <c r="K8" s="1305"/>
      <c r="L8" s="592">
        <f t="shared" ref="L8:L38" si="2">B8</f>
        <v>1</v>
      </c>
      <c r="M8" s="547">
        <f>-(N8+O8+P8+Q8+R8+S8+T8+U8+V8+W8+X8+Y8+Z8+AA8+AC8+AD8+AE8+AF8+AG8+AH8+AJ8+AL8+AN8+AP8)+H8</f>
        <v>0</v>
      </c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592">
        <f>+L8</f>
        <v>1</v>
      </c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94"/>
    </row>
    <row r="9" spans="1:44" s="519" customFormat="1">
      <c r="A9" s="1203"/>
      <c r="B9" s="1107">
        <v>2</v>
      </c>
      <c r="C9" s="747" t="s">
        <v>142</v>
      </c>
      <c r="D9" s="913"/>
      <c r="E9" s="913"/>
      <c r="F9" s="914"/>
      <c r="G9" s="914"/>
      <c r="H9" s="704">
        <f t="shared" ref="H9:H38" si="3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750">
        <f>Normtid!$B$34</f>
        <v>0.3125</v>
      </c>
      <c r="J9" s="915">
        <f t="shared" ref="J9:J38" si="4">IF(H9=0,0,H9-I9)</f>
        <v>0</v>
      </c>
      <c r="K9" s="812"/>
      <c r="L9" s="917">
        <f t="shared" si="2"/>
        <v>2</v>
      </c>
      <c r="M9" s="542">
        <f t="shared" ref="M9:M38" si="5">-(N9+O9+P9+Q9+R9+S9+T9+U9+V9+W9+X9+Y9+Z9+AA9+AC9+AD9+AE9+AF9+AG9+AH9+AJ9+AL9+AN9+AP9)+H9</f>
        <v>0</v>
      </c>
      <c r="N9" s="909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3">
        <f t="shared" ref="AB9:AB38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617">
        <v>27</v>
      </c>
      <c r="B10" s="1222">
        <v>3</v>
      </c>
      <c r="C10" s="747" t="s">
        <v>144</v>
      </c>
      <c r="D10" s="913"/>
      <c r="E10" s="913"/>
      <c r="F10" s="920"/>
      <c r="G10" s="920"/>
      <c r="H10" s="704">
        <f t="shared" si="3"/>
        <v>0</v>
      </c>
      <c r="I10" s="750">
        <f>Normtid!$B$34</f>
        <v>0.3125</v>
      </c>
      <c r="J10" s="915">
        <f t="shared" si="4"/>
        <v>0</v>
      </c>
      <c r="K10" s="812"/>
      <c r="L10" s="917">
        <f t="shared" si="2"/>
        <v>3</v>
      </c>
      <c r="M10" s="542">
        <f t="shared" si="5"/>
        <v>0</v>
      </c>
      <c r="N10" s="909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3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20" customFormat="1">
      <c r="A11" s="617"/>
      <c r="B11" s="1295">
        <v>4</v>
      </c>
      <c r="C11" s="747" t="s">
        <v>136</v>
      </c>
      <c r="D11" s="913"/>
      <c r="E11" s="913"/>
      <c r="F11" s="920"/>
      <c r="G11" s="920"/>
      <c r="H11" s="704">
        <f t="shared" si="3"/>
        <v>0</v>
      </c>
      <c r="I11" s="750">
        <f>Normtid!$B$34</f>
        <v>0.3125</v>
      </c>
      <c r="J11" s="915">
        <f t="shared" si="4"/>
        <v>0</v>
      </c>
      <c r="K11" s="812"/>
      <c r="L11" s="917">
        <f t="shared" si="2"/>
        <v>4</v>
      </c>
      <c r="M11" s="542">
        <f t="shared" si="5"/>
        <v>0</v>
      </c>
      <c r="N11" s="923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46"/>
    </row>
    <row r="12" spans="1:44" s="50" customFormat="1">
      <c r="A12" s="617"/>
      <c r="B12" s="1382">
        <v>5</v>
      </c>
      <c r="C12" s="763" t="s">
        <v>138</v>
      </c>
      <c r="D12" s="764"/>
      <c r="E12" s="764"/>
      <c r="F12" s="765"/>
      <c r="G12" s="765"/>
      <c r="H12" s="694">
        <f t="shared" si="3"/>
        <v>0</v>
      </c>
      <c r="I12" s="766"/>
      <c r="J12" s="907">
        <f>IF(H12=0,0,H12-I12)</f>
        <v>0</v>
      </c>
      <c r="K12" s="866"/>
      <c r="L12" s="900">
        <f t="shared" si="2"/>
        <v>5</v>
      </c>
      <c r="M12" s="575">
        <f t="shared" si="5"/>
        <v>0</v>
      </c>
      <c r="N12" s="806"/>
      <c r="O12" s="806"/>
      <c r="P12" s="806"/>
      <c r="Q12" s="806"/>
      <c r="R12" s="806"/>
      <c r="S12" s="806"/>
      <c r="T12" s="806"/>
      <c r="U12" s="806"/>
      <c r="V12" s="806"/>
      <c r="W12" s="806"/>
      <c r="X12" s="806"/>
      <c r="Y12" s="806"/>
      <c r="Z12" s="806"/>
      <c r="AA12" s="806"/>
      <c r="AB12" s="752">
        <f t="shared" si="6"/>
        <v>5</v>
      </c>
      <c r="AC12" s="806"/>
      <c r="AD12" s="807"/>
      <c r="AE12" s="807"/>
      <c r="AF12" s="808"/>
      <c r="AG12" s="806"/>
      <c r="AH12" s="806"/>
      <c r="AI12" s="806"/>
      <c r="AJ12" s="806"/>
      <c r="AK12" s="806"/>
      <c r="AL12" s="806"/>
      <c r="AM12" s="806"/>
      <c r="AN12" s="806"/>
      <c r="AO12" s="806"/>
      <c r="AP12" s="806"/>
      <c r="AQ12" s="806"/>
      <c r="AR12" s="20"/>
    </row>
    <row r="13" spans="1:44" s="50" customFormat="1">
      <c r="A13" s="1112"/>
      <c r="B13" s="1297">
        <v>6</v>
      </c>
      <c r="C13" s="768" t="s">
        <v>139</v>
      </c>
      <c r="D13" s="764"/>
      <c r="E13" s="764"/>
      <c r="F13" s="765"/>
      <c r="G13" s="765"/>
      <c r="H13" s="694">
        <f t="shared" si="3"/>
        <v>0</v>
      </c>
      <c r="I13" s="766"/>
      <c r="J13" s="907">
        <f t="shared" si="4"/>
        <v>0</v>
      </c>
      <c r="K13" s="866"/>
      <c r="L13" s="900">
        <f t="shared" si="2"/>
        <v>6</v>
      </c>
      <c r="M13" s="575">
        <f t="shared" si="5"/>
        <v>0</v>
      </c>
      <c r="N13" s="809"/>
      <c r="O13" s="809"/>
      <c r="P13" s="809"/>
      <c r="Q13" s="809"/>
      <c r="R13" s="809"/>
      <c r="S13" s="809"/>
      <c r="T13" s="809"/>
      <c r="U13" s="809"/>
      <c r="V13" s="809"/>
      <c r="W13" s="809"/>
      <c r="X13" s="809"/>
      <c r="Y13" s="809"/>
      <c r="Z13" s="809"/>
      <c r="AA13" s="809"/>
      <c r="AB13" s="752">
        <f t="shared" si="6"/>
        <v>6</v>
      </c>
      <c r="AC13" s="809"/>
      <c r="AD13" s="810"/>
      <c r="AE13" s="810"/>
      <c r="AF13" s="811"/>
      <c r="AG13" s="809"/>
      <c r="AH13" s="809"/>
      <c r="AI13" s="809"/>
      <c r="AJ13" s="809"/>
      <c r="AK13" s="809"/>
      <c r="AL13" s="809"/>
      <c r="AM13" s="809"/>
      <c r="AN13" s="809"/>
      <c r="AO13" s="809"/>
      <c r="AP13" s="809"/>
      <c r="AQ13" s="809"/>
      <c r="AR13" s="20"/>
    </row>
    <row r="14" spans="1:44" s="20" customFormat="1">
      <c r="A14" s="1484"/>
      <c r="B14" s="1401">
        <v>7</v>
      </c>
      <c r="C14" s="1391" t="s">
        <v>140</v>
      </c>
      <c r="D14" s="1402"/>
      <c r="E14" s="1402"/>
      <c r="F14" s="1403"/>
      <c r="G14" s="1403"/>
      <c r="H14" s="1400">
        <f t="shared" si="3"/>
        <v>0</v>
      </c>
      <c r="I14" s="1394">
        <f>Normtid!$B$34</f>
        <v>0.3125</v>
      </c>
      <c r="J14" s="1396">
        <f t="shared" si="4"/>
        <v>0</v>
      </c>
      <c r="K14" s="1404"/>
      <c r="L14" s="1405">
        <f t="shared" si="2"/>
        <v>7</v>
      </c>
      <c r="M14" s="575">
        <f t="shared" si="5"/>
        <v>0</v>
      </c>
      <c r="N14" s="923"/>
      <c r="O14" s="814"/>
      <c r="P14" s="814"/>
      <c r="Q14" s="814"/>
      <c r="R14" s="814"/>
      <c r="S14" s="814"/>
      <c r="T14" s="814"/>
      <c r="U14" s="814"/>
      <c r="V14" s="814"/>
      <c r="W14" s="814"/>
      <c r="X14" s="814"/>
      <c r="Y14" s="814"/>
      <c r="Z14" s="814"/>
      <c r="AA14" s="814"/>
      <c r="AB14" s="813">
        <f t="shared" si="6"/>
        <v>7</v>
      </c>
      <c r="AC14" s="814"/>
      <c r="AD14" s="814"/>
      <c r="AE14" s="814"/>
      <c r="AF14" s="814"/>
      <c r="AG14" s="814"/>
      <c r="AH14" s="814"/>
      <c r="AI14" s="814"/>
      <c r="AJ14" s="814"/>
      <c r="AK14" s="814"/>
      <c r="AL14" s="814"/>
      <c r="AM14" s="814"/>
      <c r="AN14" s="814"/>
      <c r="AO14" s="814"/>
      <c r="AP14" s="814"/>
      <c r="AQ14" s="946"/>
    </row>
    <row r="15" spans="1:44" s="20" customFormat="1">
      <c r="A15" s="1480"/>
      <c r="B15" s="1401">
        <v>8</v>
      </c>
      <c r="C15" s="1391" t="s">
        <v>141</v>
      </c>
      <c r="D15" s="1402"/>
      <c r="E15" s="1402"/>
      <c r="F15" s="1403"/>
      <c r="G15" s="1403"/>
      <c r="H15" s="1400">
        <f t="shared" si="3"/>
        <v>0</v>
      </c>
      <c r="I15" s="1394">
        <f>Normtid!$B$34</f>
        <v>0.3125</v>
      </c>
      <c r="J15" s="1396">
        <f t="shared" si="4"/>
        <v>0</v>
      </c>
      <c r="K15" s="1404"/>
      <c r="L15" s="1405">
        <f t="shared" si="2"/>
        <v>8</v>
      </c>
      <c r="M15" s="575">
        <f t="shared" si="5"/>
        <v>0</v>
      </c>
      <c r="N15" s="923"/>
      <c r="O15" s="814"/>
      <c r="P15" s="814"/>
      <c r="Q15" s="814"/>
      <c r="R15" s="814"/>
      <c r="S15" s="814"/>
      <c r="T15" s="814"/>
      <c r="U15" s="814"/>
      <c r="V15" s="814"/>
      <c r="W15" s="814"/>
      <c r="X15" s="814"/>
      <c r="Y15" s="814"/>
      <c r="Z15" s="814"/>
      <c r="AA15" s="814"/>
      <c r="AB15" s="813">
        <f t="shared" si="6"/>
        <v>8</v>
      </c>
      <c r="AC15" s="814"/>
      <c r="AD15" s="814"/>
      <c r="AE15" s="814"/>
      <c r="AF15" s="814"/>
      <c r="AG15" s="814"/>
      <c r="AH15" s="814"/>
      <c r="AI15" s="814"/>
      <c r="AJ15" s="814"/>
      <c r="AK15" s="814"/>
      <c r="AL15" s="814"/>
      <c r="AM15" s="814"/>
      <c r="AN15" s="814"/>
      <c r="AO15" s="814"/>
      <c r="AP15" s="814"/>
      <c r="AQ15" s="946"/>
    </row>
    <row r="16" spans="1:44" s="519" customFormat="1">
      <c r="A16" s="1480"/>
      <c r="B16" s="1401">
        <v>9</v>
      </c>
      <c r="C16" s="1391" t="s">
        <v>142</v>
      </c>
      <c r="D16" s="1402"/>
      <c r="E16" s="1402"/>
      <c r="F16" s="1403"/>
      <c r="G16" s="1403"/>
      <c r="H16" s="1400">
        <f t="shared" si="3"/>
        <v>0</v>
      </c>
      <c r="I16" s="1394">
        <f>Normtid!$B$34</f>
        <v>0.3125</v>
      </c>
      <c r="J16" s="1396">
        <f t="shared" si="4"/>
        <v>0</v>
      </c>
      <c r="K16" s="1404"/>
      <c r="L16" s="1405">
        <f t="shared" si="2"/>
        <v>9</v>
      </c>
      <c r="M16" s="575">
        <f t="shared" si="5"/>
        <v>0</v>
      </c>
      <c r="N16" s="909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3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0">
        <v>28</v>
      </c>
      <c r="B17" s="1401">
        <v>10</v>
      </c>
      <c r="C17" s="1406" t="s">
        <v>144</v>
      </c>
      <c r="D17" s="1402"/>
      <c r="E17" s="1402"/>
      <c r="F17" s="1403"/>
      <c r="G17" s="1403"/>
      <c r="H17" s="1400">
        <f t="shared" si="3"/>
        <v>0</v>
      </c>
      <c r="I17" s="1394">
        <f>Normtid!$B$34</f>
        <v>0.3125</v>
      </c>
      <c r="J17" s="1396">
        <f>IF(H17=0,0,H17-I17)</f>
        <v>0</v>
      </c>
      <c r="K17" s="1404"/>
      <c r="L17" s="1405">
        <f t="shared" si="2"/>
        <v>10</v>
      </c>
      <c r="M17" s="575">
        <f t="shared" si="5"/>
        <v>0</v>
      </c>
      <c r="N17" s="909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3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20" customFormat="1">
      <c r="A18" s="1480"/>
      <c r="B18" s="1401">
        <v>11</v>
      </c>
      <c r="C18" s="1407" t="s">
        <v>136</v>
      </c>
      <c r="D18" s="1402"/>
      <c r="E18" s="1402"/>
      <c r="F18" s="1403"/>
      <c r="G18" s="1403"/>
      <c r="H18" s="1400">
        <f t="shared" si="3"/>
        <v>0</v>
      </c>
      <c r="I18" s="1394">
        <f>Normtid!$B$34</f>
        <v>0.3125</v>
      </c>
      <c r="J18" s="1396">
        <f t="shared" si="4"/>
        <v>0</v>
      </c>
      <c r="K18" s="1404"/>
      <c r="L18" s="1405">
        <f t="shared" si="2"/>
        <v>11</v>
      </c>
      <c r="M18" s="575">
        <f t="shared" si="5"/>
        <v>0</v>
      </c>
      <c r="N18" s="923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3">
        <f t="shared" si="6"/>
        <v>11</v>
      </c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4"/>
      <c r="AO18" s="814"/>
      <c r="AP18" s="814"/>
      <c r="AQ18" s="946"/>
    </row>
    <row r="19" spans="1:44" s="50" customFormat="1">
      <c r="A19" s="1480"/>
      <c r="B19" s="1382">
        <v>12</v>
      </c>
      <c r="C19" s="612" t="s">
        <v>138</v>
      </c>
      <c r="D19" s="764"/>
      <c r="E19" s="764"/>
      <c r="F19" s="765"/>
      <c r="G19" s="765"/>
      <c r="H19" s="694">
        <f t="shared" si="3"/>
        <v>0</v>
      </c>
      <c r="I19" s="766"/>
      <c r="J19" s="907">
        <f>IF(H19=0,0,H19-I19)</f>
        <v>0</v>
      </c>
      <c r="K19" s="866"/>
      <c r="L19" s="900">
        <f t="shared" si="2"/>
        <v>12</v>
      </c>
      <c r="M19" s="575">
        <f t="shared" si="5"/>
        <v>0</v>
      </c>
      <c r="N19" s="806"/>
      <c r="O19" s="806"/>
      <c r="P19" s="806"/>
      <c r="Q19" s="806"/>
      <c r="R19" s="806"/>
      <c r="S19" s="806"/>
      <c r="T19" s="806"/>
      <c r="U19" s="806"/>
      <c r="V19" s="806"/>
      <c r="W19" s="806"/>
      <c r="X19" s="806"/>
      <c r="Y19" s="806"/>
      <c r="Z19" s="806"/>
      <c r="AA19" s="806"/>
      <c r="AB19" s="752">
        <f t="shared" si="6"/>
        <v>12</v>
      </c>
      <c r="AC19" s="806"/>
      <c r="AD19" s="807"/>
      <c r="AE19" s="807"/>
      <c r="AF19" s="808"/>
      <c r="AG19" s="806"/>
      <c r="AH19" s="806"/>
      <c r="AI19" s="806"/>
      <c r="AJ19" s="806"/>
      <c r="AK19" s="806"/>
      <c r="AL19" s="806"/>
      <c r="AM19" s="806"/>
      <c r="AN19" s="806"/>
      <c r="AO19" s="806"/>
      <c r="AP19" s="806"/>
      <c r="AQ19" s="806"/>
      <c r="AR19" s="20"/>
    </row>
    <row r="20" spans="1:44" s="50" customFormat="1">
      <c r="A20" s="1112"/>
      <c r="B20" s="1297">
        <v>13</v>
      </c>
      <c r="C20" s="1233" t="s">
        <v>139</v>
      </c>
      <c r="D20" s="764"/>
      <c r="E20" s="764"/>
      <c r="F20" s="765"/>
      <c r="G20" s="765"/>
      <c r="H20" s="694">
        <f t="shared" si="3"/>
        <v>0</v>
      </c>
      <c r="I20" s="766"/>
      <c r="J20" s="907">
        <f t="shared" si="4"/>
        <v>0</v>
      </c>
      <c r="K20" s="866"/>
      <c r="L20" s="900">
        <f t="shared" si="2"/>
        <v>13</v>
      </c>
      <c r="M20" s="575">
        <f t="shared" si="5"/>
        <v>0</v>
      </c>
      <c r="N20" s="809"/>
      <c r="O20" s="809"/>
      <c r="P20" s="809"/>
      <c r="Q20" s="809"/>
      <c r="R20" s="809"/>
      <c r="S20" s="809"/>
      <c r="T20" s="809"/>
      <c r="U20" s="809"/>
      <c r="V20" s="809"/>
      <c r="W20" s="809"/>
      <c r="X20" s="809"/>
      <c r="Y20" s="809"/>
      <c r="Z20" s="809"/>
      <c r="AA20" s="809"/>
      <c r="AB20" s="752">
        <f t="shared" si="6"/>
        <v>13</v>
      </c>
      <c r="AC20" s="809"/>
      <c r="AD20" s="810"/>
      <c r="AE20" s="810"/>
      <c r="AF20" s="811"/>
      <c r="AG20" s="809"/>
      <c r="AH20" s="809"/>
      <c r="AI20" s="809"/>
      <c r="AJ20" s="809"/>
      <c r="AK20" s="809"/>
      <c r="AL20" s="809"/>
      <c r="AM20" s="809"/>
      <c r="AN20" s="809"/>
      <c r="AO20" s="809"/>
      <c r="AP20" s="809"/>
      <c r="AQ20" s="809"/>
      <c r="AR20" s="20"/>
    </row>
    <row r="21" spans="1:44" s="20" customFormat="1">
      <c r="A21" s="1484"/>
      <c r="B21" s="1401">
        <v>14</v>
      </c>
      <c r="C21" s="1408" t="s">
        <v>140</v>
      </c>
      <c r="D21" s="1402"/>
      <c r="E21" s="1402"/>
      <c r="F21" s="1403"/>
      <c r="G21" s="1403"/>
      <c r="H21" s="1400">
        <f t="shared" si="3"/>
        <v>0</v>
      </c>
      <c r="I21" s="1394">
        <f>Normtid!$B$34</f>
        <v>0.3125</v>
      </c>
      <c r="J21" s="1396">
        <f t="shared" si="4"/>
        <v>0</v>
      </c>
      <c r="K21" s="1404"/>
      <c r="L21" s="1405">
        <f t="shared" si="2"/>
        <v>14</v>
      </c>
      <c r="M21" s="575">
        <f t="shared" si="5"/>
        <v>0</v>
      </c>
      <c r="N21" s="923"/>
      <c r="O21" s="814"/>
      <c r="P21" s="814"/>
      <c r="Q21" s="814"/>
      <c r="R21" s="814"/>
      <c r="S21" s="814"/>
      <c r="T21" s="814"/>
      <c r="U21" s="814"/>
      <c r="V21" s="814"/>
      <c r="W21" s="814"/>
      <c r="X21" s="814"/>
      <c r="Y21" s="814"/>
      <c r="Z21" s="814"/>
      <c r="AA21" s="814"/>
      <c r="AB21" s="813">
        <f t="shared" si="6"/>
        <v>14</v>
      </c>
      <c r="AC21" s="814"/>
      <c r="AD21" s="814"/>
      <c r="AE21" s="814"/>
      <c r="AF21" s="814"/>
      <c r="AG21" s="814"/>
      <c r="AH21" s="814"/>
      <c r="AI21" s="814"/>
      <c r="AJ21" s="814"/>
      <c r="AK21" s="814"/>
      <c r="AL21" s="814"/>
      <c r="AM21" s="814"/>
      <c r="AN21" s="814"/>
      <c r="AO21" s="814"/>
      <c r="AP21" s="814"/>
      <c r="AQ21" s="946"/>
    </row>
    <row r="22" spans="1:44" s="20" customFormat="1">
      <c r="A22" s="1480"/>
      <c r="B22" s="1401">
        <v>15</v>
      </c>
      <c r="C22" s="1391" t="s">
        <v>141</v>
      </c>
      <c r="D22" s="1402"/>
      <c r="E22" s="1402"/>
      <c r="F22" s="1403"/>
      <c r="G22" s="1403"/>
      <c r="H22" s="1400">
        <f t="shared" si="3"/>
        <v>0</v>
      </c>
      <c r="I22" s="1394">
        <f>Normtid!$B$34</f>
        <v>0.3125</v>
      </c>
      <c r="J22" s="1396">
        <f t="shared" si="4"/>
        <v>0</v>
      </c>
      <c r="K22" s="1404"/>
      <c r="L22" s="1405">
        <f t="shared" si="2"/>
        <v>15</v>
      </c>
      <c r="M22" s="575">
        <f t="shared" si="5"/>
        <v>0</v>
      </c>
      <c r="N22" s="923"/>
      <c r="O22" s="814"/>
      <c r="P22" s="814"/>
      <c r="Q22" s="814"/>
      <c r="R22" s="814"/>
      <c r="S22" s="814"/>
      <c r="T22" s="814"/>
      <c r="U22" s="814"/>
      <c r="V22" s="814"/>
      <c r="W22" s="814"/>
      <c r="X22" s="814"/>
      <c r="Y22" s="814"/>
      <c r="Z22" s="814"/>
      <c r="AA22" s="814"/>
      <c r="AB22" s="813">
        <f t="shared" si="6"/>
        <v>15</v>
      </c>
      <c r="AC22" s="814"/>
      <c r="AD22" s="814"/>
      <c r="AE22" s="814"/>
      <c r="AF22" s="814"/>
      <c r="AG22" s="814"/>
      <c r="AH22" s="814"/>
      <c r="AI22" s="814"/>
      <c r="AJ22" s="814"/>
      <c r="AK22" s="814"/>
      <c r="AL22" s="814"/>
      <c r="AM22" s="814"/>
      <c r="AN22" s="814"/>
      <c r="AO22" s="814"/>
      <c r="AP22" s="814"/>
      <c r="AQ22" s="946"/>
    </row>
    <row r="23" spans="1:44" s="519" customFormat="1">
      <c r="A23" s="1480"/>
      <c r="B23" s="1401">
        <v>16</v>
      </c>
      <c r="C23" s="1409" t="s">
        <v>142</v>
      </c>
      <c r="D23" s="1402"/>
      <c r="E23" s="1402"/>
      <c r="F23" s="1403"/>
      <c r="G23" s="1403"/>
      <c r="H23" s="1400">
        <f t="shared" si="3"/>
        <v>0</v>
      </c>
      <c r="I23" s="1394">
        <f>Normtid!$B$34</f>
        <v>0.3125</v>
      </c>
      <c r="J23" s="1396">
        <f t="shared" si="4"/>
        <v>0</v>
      </c>
      <c r="K23" s="1404"/>
      <c r="L23" s="1405">
        <f t="shared" si="2"/>
        <v>16</v>
      </c>
      <c r="M23" s="575">
        <f t="shared" si="5"/>
        <v>0</v>
      </c>
      <c r="N23" s="909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3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0">
        <v>29</v>
      </c>
      <c r="B24" s="1401">
        <v>17</v>
      </c>
      <c r="C24" s="1406" t="s">
        <v>144</v>
      </c>
      <c r="D24" s="1402"/>
      <c r="E24" s="1402"/>
      <c r="F24" s="1403"/>
      <c r="G24" s="1403"/>
      <c r="H24" s="1400">
        <f t="shared" si="3"/>
        <v>0</v>
      </c>
      <c r="I24" s="1394">
        <f>Normtid!$B$34</f>
        <v>0.3125</v>
      </c>
      <c r="J24" s="1396">
        <f t="shared" si="4"/>
        <v>0</v>
      </c>
      <c r="K24" s="1404"/>
      <c r="L24" s="1405">
        <f t="shared" si="2"/>
        <v>17</v>
      </c>
      <c r="M24" s="575">
        <f t="shared" si="5"/>
        <v>0</v>
      </c>
      <c r="N24" s="909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3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20" customFormat="1">
      <c r="A25" s="1480"/>
      <c r="B25" s="1401">
        <v>18</v>
      </c>
      <c r="C25" s="1408" t="s">
        <v>136</v>
      </c>
      <c r="D25" s="1402"/>
      <c r="E25" s="1402"/>
      <c r="F25" s="1403"/>
      <c r="G25" s="1403"/>
      <c r="H25" s="1400">
        <f t="shared" si="3"/>
        <v>0</v>
      </c>
      <c r="I25" s="1394">
        <f>Normtid!$B$34</f>
        <v>0.3125</v>
      </c>
      <c r="J25" s="1396">
        <f t="shared" si="4"/>
        <v>0</v>
      </c>
      <c r="K25" s="1404"/>
      <c r="L25" s="1405">
        <f t="shared" si="2"/>
        <v>18</v>
      </c>
      <c r="M25" s="575">
        <f t="shared" si="5"/>
        <v>0</v>
      </c>
      <c r="N25" s="923"/>
      <c r="O25" s="814"/>
      <c r="P25" s="814"/>
      <c r="Q25" s="814"/>
      <c r="R25" s="814"/>
      <c r="S25" s="814"/>
      <c r="T25" s="814"/>
      <c r="U25" s="814"/>
      <c r="V25" s="814"/>
      <c r="W25" s="814"/>
      <c r="X25" s="814"/>
      <c r="Y25" s="814"/>
      <c r="Z25" s="814"/>
      <c r="AA25" s="814"/>
      <c r="AB25" s="813">
        <f t="shared" si="6"/>
        <v>18</v>
      </c>
      <c r="AC25" s="814"/>
      <c r="AD25" s="814"/>
      <c r="AE25" s="814"/>
      <c r="AF25" s="814"/>
      <c r="AG25" s="814"/>
      <c r="AH25" s="814"/>
      <c r="AI25" s="814"/>
      <c r="AJ25" s="814"/>
      <c r="AK25" s="814"/>
      <c r="AL25" s="814"/>
      <c r="AM25" s="814"/>
      <c r="AN25" s="814"/>
      <c r="AO25" s="814"/>
      <c r="AP25" s="814"/>
      <c r="AQ25" s="946"/>
    </row>
    <row r="26" spans="1:44" s="50" customFormat="1">
      <c r="A26" s="1480"/>
      <c r="B26" s="1382">
        <v>19</v>
      </c>
      <c r="C26" s="611" t="s">
        <v>138</v>
      </c>
      <c r="D26" s="764"/>
      <c r="E26" s="764"/>
      <c r="F26" s="765"/>
      <c r="G26" s="765"/>
      <c r="H26" s="694">
        <f t="shared" si="3"/>
        <v>0</v>
      </c>
      <c r="I26" s="766"/>
      <c r="J26" s="907">
        <f t="shared" si="4"/>
        <v>0</v>
      </c>
      <c r="K26" s="866"/>
      <c r="L26" s="900">
        <f t="shared" si="2"/>
        <v>19</v>
      </c>
      <c r="M26" s="575">
        <f t="shared" si="5"/>
        <v>0</v>
      </c>
      <c r="N26" s="806"/>
      <c r="O26" s="806"/>
      <c r="P26" s="806"/>
      <c r="Q26" s="806"/>
      <c r="R26" s="806"/>
      <c r="S26" s="806"/>
      <c r="T26" s="806"/>
      <c r="U26" s="806"/>
      <c r="V26" s="806"/>
      <c r="W26" s="806"/>
      <c r="X26" s="806"/>
      <c r="Y26" s="806"/>
      <c r="Z26" s="806"/>
      <c r="AA26" s="806"/>
      <c r="AB26" s="752">
        <f t="shared" si="6"/>
        <v>19</v>
      </c>
      <c r="AC26" s="806"/>
      <c r="AD26" s="807"/>
      <c r="AE26" s="807"/>
      <c r="AF26" s="808"/>
      <c r="AG26" s="806"/>
      <c r="AH26" s="806"/>
      <c r="AI26" s="806"/>
      <c r="AJ26" s="806"/>
      <c r="AK26" s="806"/>
      <c r="AL26" s="806"/>
      <c r="AM26" s="806"/>
      <c r="AN26" s="806"/>
      <c r="AO26" s="806"/>
      <c r="AP26" s="806"/>
      <c r="AQ26" s="806"/>
      <c r="AR26" s="20"/>
    </row>
    <row r="27" spans="1:44" s="50" customFormat="1">
      <c r="A27" s="1487"/>
      <c r="B27" s="1297">
        <v>20</v>
      </c>
      <c r="C27" s="1234" t="s">
        <v>139</v>
      </c>
      <c r="D27" s="764"/>
      <c r="E27" s="764"/>
      <c r="F27" s="765"/>
      <c r="G27" s="765"/>
      <c r="H27" s="694">
        <f t="shared" si="3"/>
        <v>0</v>
      </c>
      <c r="I27" s="766"/>
      <c r="J27" s="907">
        <f t="shared" si="4"/>
        <v>0</v>
      </c>
      <c r="K27" s="866"/>
      <c r="L27" s="900">
        <f t="shared" si="2"/>
        <v>20</v>
      </c>
      <c r="M27" s="575">
        <f t="shared" si="5"/>
        <v>0</v>
      </c>
      <c r="N27" s="809"/>
      <c r="O27" s="809"/>
      <c r="P27" s="809"/>
      <c r="Q27" s="809"/>
      <c r="R27" s="809"/>
      <c r="S27" s="809"/>
      <c r="T27" s="809"/>
      <c r="U27" s="809"/>
      <c r="V27" s="809"/>
      <c r="W27" s="809"/>
      <c r="X27" s="809"/>
      <c r="Y27" s="809"/>
      <c r="Z27" s="809"/>
      <c r="AA27" s="809"/>
      <c r="AB27" s="752">
        <f t="shared" si="6"/>
        <v>20</v>
      </c>
      <c r="AC27" s="809"/>
      <c r="AD27" s="810"/>
      <c r="AE27" s="810"/>
      <c r="AF27" s="811"/>
      <c r="AG27" s="809"/>
      <c r="AH27" s="809"/>
      <c r="AI27" s="809"/>
      <c r="AJ27" s="809"/>
      <c r="AK27" s="809"/>
      <c r="AL27" s="809"/>
      <c r="AM27" s="809"/>
      <c r="AN27" s="809"/>
      <c r="AO27" s="809"/>
      <c r="AP27" s="809"/>
      <c r="AQ27" s="809"/>
      <c r="AR27" s="20"/>
    </row>
    <row r="28" spans="1:44" s="20" customFormat="1">
      <c r="A28" s="1117"/>
      <c r="B28" s="1401">
        <v>21</v>
      </c>
      <c r="C28" s="1410" t="s">
        <v>140</v>
      </c>
      <c r="D28" s="1402"/>
      <c r="E28" s="1402"/>
      <c r="F28" s="1403"/>
      <c r="G28" s="1403"/>
      <c r="H28" s="1400">
        <f t="shared" si="3"/>
        <v>0</v>
      </c>
      <c r="I28" s="1394">
        <f>Normtid!$B$34</f>
        <v>0.3125</v>
      </c>
      <c r="J28" s="1396">
        <f>IF(H28=0,0,H28-I28)</f>
        <v>0</v>
      </c>
      <c r="K28" s="1404"/>
      <c r="L28" s="1405">
        <f t="shared" si="2"/>
        <v>21</v>
      </c>
      <c r="M28" s="575">
        <f t="shared" si="5"/>
        <v>0</v>
      </c>
      <c r="N28" s="923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3">
        <f t="shared" si="6"/>
        <v>21</v>
      </c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946"/>
    </row>
    <row r="29" spans="1:44" s="20" customFormat="1">
      <c r="A29" s="1117"/>
      <c r="B29" s="1401">
        <v>22</v>
      </c>
      <c r="C29" s="1411" t="s">
        <v>141</v>
      </c>
      <c r="D29" s="1412"/>
      <c r="E29" s="1402"/>
      <c r="F29" s="1403"/>
      <c r="G29" s="1403"/>
      <c r="H29" s="1400">
        <f t="shared" si="3"/>
        <v>0</v>
      </c>
      <c r="I29" s="1394">
        <f>Normtid!$B$34</f>
        <v>0.3125</v>
      </c>
      <c r="J29" s="1396">
        <f t="shared" si="4"/>
        <v>0</v>
      </c>
      <c r="K29" s="1404"/>
      <c r="L29" s="1405">
        <f t="shared" si="2"/>
        <v>22</v>
      </c>
      <c r="M29" s="575">
        <f t="shared" si="5"/>
        <v>0</v>
      </c>
      <c r="N29" s="923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3">
        <f t="shared" si="6"/>
        <v>22</v>
      </c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4"/>
      <c r="AN29" s="814"/>
      <c r="AO29" s="814"/>
      <c r="AP29" s="814"/>
      <c r="AQ29" s="946"/>
    </row>
    <row r="30" spans="1:44" s="519" customFormat="1">
      <c r="A30" s="1480"/>
      <c r="B30" s="1401">
        <v>23</v>
      </c>
      <c r="C30" s="1413" t="s">
        <v>142</v>
      </c>
      <c r="D30" s="818"/>
      <c r="E30" s="818"/>
      <c r="F30" s="1403"/>
      <c r="G30" s="1403"/>
      <c r="H30" s="1400">
        <f t="shared" si="3"/>
        <v>0</v>
      </c>
      <c r="I30" s="1394">
        <f>Normtid!$B$34</f>
        <v>0.3125</v>
      </c>
      <c r="J30" s="1396">
        <f>IF(H30=0,0,H30-I30)</f>
        <v>0</v>
      </c>
      <c r="K30" s="1404"/>
      <c r="L30" s="1405">
        <f t="shared" si="2"/>
        <v>23</v>
      </c>
      <c r="M30" s="575">
        <f t="shared" si="5"/>
        <v>0</v>
      </c>
      <c r="N30" s="909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3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0">
        <v>30</v>
      </c>
      <c r="B31" s="1401">
        <v>24</v>
      </c>
      <c r="C31" s="1414" t="s">
        <v>144</v>
      </c>
      <c r="D31" s="818"/>
      <c r="E31" s="818"/>
      <c r="F31" s="1403"/>
      <c r="G31" s="1403"/>
      <c r="H31" s="1400">
        <f t="shared" si="3"/>
        <v>0</v>
      </c>
      <c r="I31" s="1394">
        <f>Normtid!$B$34</f>
        <v>0.3125</v>
      </c>
      <c r="J31" s="1396">
        <f t="shared" si="4"/>
        <v>0</v>
      </c>
      <c r="K31" s="1404"/>
      <c r="L31" s="1405">
        <f t="shared" si="2"/>
        <v>24</v>
      </c>
      <c r="M31" s="575">
        <f t="shared" si="5"/>
        <v>0</v>
      </c>
      <c r="N31" s="909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3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20" customFormat="1">
      <c r="A32" s="1480"/>
      <c r="B32" s="1415">
        <v>25</v>
      </c>
      <c r="C32" s="1416" t="s">
        <v>136</v>
      </c>
      <c r="D32" s="1417"/>
      <c r="E32" s="818"/>
      <c r="F32" s="1403"/>
      <c r="G32" s="1403"/>
      <c r="H32" s="1400">
        <f t="shared" si="3"/>
        <v>0</v>
      </c>
      <c r="I32" s="1394">
        <f>Normtid!$B$34</f>
        <v>0.3125</v>
      </c>
      <c r="J32" s="1396">
        <f t="shared" si="4"/>
        <v>0</v>
      </c>
      <c r="K32" s="1404"/>
      <c r="L32" s="1405">
        <f t="shared" si="2"/>
        <v>25</v>
      </c>
      <c r="M32" s="575">
        <f t="shared" si="5"/>
        <v>0</v>
      </c>
      <c r="N32" s="923"/>
      <c r="O32" s="814"/>
      <c r="P32" s="814"/>
      <c r="Q32" s="814"/>
      <c r="R32" s="814"/>
      <c r="S32" s="814"/>
      <c r="T32" s="814"/>
      <c r="U32" s="814"/>
      <c r="V32" s="814"/>
      <c r="W32" s="814"/>
      <c r="X32" s="814"/>
      <c r="Y32" s="814"/>
      <c r="Z32" s="814"/>
      <c r="AA32" s="814"/>
      <c r="AB32" s="813">
        <f t="shared" si="6"/>
        <v>25</v>
      </c>
      <c r="AC32" s="814"/>
      <c r="AD32" s="814"/>
      <c r="AE32" s="814"/>
      <c r="AF32" s="814"/>
      <c r="AG32" s="814"/>
      <c r="AH32" s="814"/>
      <c r="AI32" s="814"/>
      <c r="AJ32" s="814"/>
      <c r="AK32" s="814"/>
      <c r="AL32" s="814"/>
      <c r="AM32" s="814"/>
      <c r="AN32" s="814"/>
      <c r="AO32" s="814"/>
      <c r="AP32" s="814"/>
      <c r="AQ32" s="946"/>
    </row>
    <row r="33" spans="1:44" s="50" customFormat="1">
      <c r="A33" s="1480"/>
      <c r="B33" s="763">
        <v>26</v>
      </c>
      <c r="C33" s="1235" t="s">
        <v>138</v>
      </c>
      <c r="D33" s="764"/>
      <c r="E33" s="764"/>
      <c r="F33" s="765"/>
      <c r="G33" s="765"/>
      <c r="H33" s="694">
        <f t="shared" si="3"/>
        <v>0</v>
      </c>
      <c r="I33" s="766"/>
      <c r="J33" s="907">
        <f t="shared" si="4"/>
        <v>0</v>
      </c>
      <c r="K33" s="866"/>
      <c r="L33" s="900">
        <f t="shared" si="2"/>
        <v>26</v>
      </c>
      <c r="M33" s="575">
        <f t="shared" si="5"/>
        <v>0</v>
      </c>
      <c r="N33" s="806"/>
      <c r="O33" s="806"/>
      <c r="P33" s="806"/>
      <c r="Q33" s="806"/>
      <c r="R33" s="806"/>
      <c r="S33" s="806"/>
      <c r="T33" s="806"/>
      <c r="U33" s="806"/>
      <c r="V33" s="806"/>
      <c r="W33" s="806"/>
      <c r="X33" s="806"/>
      <c r="Y33" s="806"/>
      <c r="Z33" s="806"/>
      <c r="AA33" s="806"/>
      <c r="AB33" s="752">
        <f t="shared" si="6"/>
        <v>26</v>
      </c>
      <c r="AC33" s="806"/>
      <c r="AD33" s="807"/>
      <c r="AE33" s="807"/>
      <c r="AF33" s="808"/>
      <c r="AG33" s="806"/>
      <c r="AH33" s="806"/>
      <c r="AI33" s="806"/>
      <c r="AJ33" s="806"/>
      <c r="AK33" s="806"/>
      <c r="AL33" s="806"/>
      <c r="AM33" s="806"/>
      <c r="AN33" s="806"/>
      <c r="AO33" s="806"/>
      <c r="AP33" s="806"/>
      <c r="AQ33" s="806"/>
      <c r="AR33" s="20"/>
    </row>
    <row r="34" spans="1:44" s="50" customFormat="1">
      <c r="A34" s="1483"/>
      <c r="B34" s="1309">
        <v>27</v>
      </c>
      <c r="C34" s="1236" t="s">
        <v>139</v>
      </c>
      <c r="D34" s="764"/>
      <c r="E34" s="764"/>
      <c r="F34" s="765"/>
      <c r="G34" s="765"/>
      <c r="H34" s="694">
        <f t="shared" si="3"/>
        <v>0</v>
      </c>
      <c r="I34" s="766"/>
      <c r="J34" s="907">
        <f>IF(H34=0,0,H34-I34)</f>
        <v>0</v>
      </c>
      <c r="K34" s="866"/>
      <c r="L34" s="900">
        <f t="shared" si="2"/>
        <v>27</v>
      </c>
      <c r="M34" s="575">
        <f t="shared" si="5"/>
        <v>0</v>
      </c>
      <c r="N34" s="809"/>
      <c r="O34" s="809"/>
      <c r="P34" s="809"/>
      <c r="Q34" s="809"/>
      <c r="R34" s="809"/>
      <c r="S34" s="809"/>
      <c r="T34" s="809"/>
      <c r="U34" s="809"/>
      <c r="V34" s="809"/>
      <c r="W34" s="809"/>
      <c r="X34" s="809"/>
      <c r="Y34" s="809"/>
      <c r="Z34" s="809"/>
      <c r="AA34" s="809"/>
      <c r="AB34" s="752">
        <f t="shared" si="6"/>
        <v>27</v>
      </c>
      <c r="AC34" s="809"/>
      <c r="AD34" s="810"/>
      <c r="AE34" s="810"/>
      <c r="AF34" s="811"/>
      <c r="AG34" s="809"/>
      <c r="AH34" s="809"/>
      <c r="AI34" s="809"/>
      <c r="AJ34" s="809"/>
      <c r="AK34" s="809"/>
      <c r="AL34" s="809"/>
      <c r="AM34" s="809"/>
      <c r="AN34" s="809"/>
      <c r="AO34" s="809"/>
      <c r="AP34" s="809"/>
      <c r="AQ34" s="809"/>
      <c r="AR34" s="20"/>
    </row>
    <row r="35" spans="1:44" s="20" customFormat="1">
      <c r="A35" s="1480"/>
      <c r="B35" s="1418">
        <v>28</v>
      </c>
      <c r="C35" s="1419" t="s">
        <v>140</v>
      </c>
      <c r="D35" s="1402"/>
      <c r="E35" s="1402"/>
      <c r="F35" s="1403"/>
      <c r="G35" s="1403"/>
      <c r="H35" s="1400">
        <f t="shared" si="3"/>
        <v>0</v>
      </c>
      <c r="I35" s="1394">
        <f>Normtid!$B$34</f>
        <v>0.3125</v>
      </c>
      <c r="J35" s="1396">
        <f t="shared" si="4"/>
        <v>0</v>
      </c>
      <c r="K35" s="1404"/>
      <c r="L35" s="1405">
        <f t="shared" si="2"/>
        <v>28</v>
      </c>
      <c r="M35" s="575">
        <f t="shared" si="5"/>
        <v>0</v>
      </c>
      <c r="N35" s="923"/>
      <c r="O35" s="814"/>
      <c r="P35" s="814"/>
      <c r="Q35" s="814"/>
      <c r="R35" s="814"/>
      <c r="S35" s="814"/>
      <c r="T35" s="814"/>
      <c r="U35" s="814"/>
      <c r="V35" s="814"/>
      <c r="W35" s="814"/>
      <c r="X35" s="814"/>
      <c r="Y35" s="814"/>
      <c r="Z35" s="814"/>
      <c r="AA35" s="814"/>
      <c r="AB35" s="813">
        <f t="shared" si="6"/>
        <v>28</v>
      </c>
      <c r="AC35" s="814"/>
      <c r="AD35" s="814"/>
      <c r="AE35" s="814"/>
      <c r="AF35" s="814"/>
      <c r="AG35" s="814"/>
      <c r="AH35" s="814"/>
      <c r="AI35" s="814"/>
      <c r="AJ35" s="814"/>
      <c r="AK35" s="814"/>
      <c r="AL35" s="814"/>
      <c r="AM35" s="814"/>
      <c r="AN35" s="814"/>
      <c r="AO35" s="814"/>
      <c r="AP35" s="814"/>
      <c r="AQ35" s="946"/>
    </row>
    <row r="36" spans="1:44" s="20" customFormat="1">
      <c r="A36" s="617"/>
      <c r="B36" s="1420">
        <v>29</v>
      </c>
      <c r="C36" s="1421" t="s">
        <v>141</v>
      </c>
      <c r="D36" s="1417"/>
      <c r="E36" s="818"/>
      <c r="F36" s="1403"/>
      <c r="G36" s="1403"/>
      <c r="H36" s="1400">
        <f t="shared" si="3"/>
        <v>0</v>
      </c>
      <c r="I36" s="1394">
        <f>Normtid!$B$34</f>
        <v>0.3125</v>
      </c>
      <c r="J36" s="1396">
        <f t="shared" si="4"/>
        <v>0</v>
      </c>
      <c r="K36" s="1404"/>
      <c r="L36" s="1405">
        <f t="shared" si="2"/>
        <v>29</v>
      </c>
      <c r="M36" s="575">
        <f t="shared" si="5"/>
        <v>0</v>
      </c>
      <c r="N36" s="923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4"/>
      <c r="AB36" s="813">
        <f t="shared" si="6"/>
        <v>29</v>
      </c>
      <c r="AC36" s="814"/>
      <c r="AD36" s="814"/>
      <c r="AE36" s="814"/>
      <c r="AF36" s="814"/>
      <c r="AG36" s="814"/>
      <c r="AH36" s="814"/>
      <c r="AI36" s="814"/>
      <c r="AJ36" s="814"/>
      <c r="AK36" s="814"/>
      <c r="AL36" s="814"/>
      <c r="AM36" s="814"/>
      <c r="AN36" s="814"/>
      <c r="AO36" s="814"/>
      <c r="AP36" s="814"/>
      <c r="AQ36" s="946"/>
    </row>
    <row r="37" spans="1:44" s="519" customFormat="1">
      <c r="A37" s="617"/>
      <c r="B37" s="1308">
        <v>30</v>
      </c>
      <c r="C37" s="1227" t="s">
        <v>142</v>
      </c>
      <c r="D37" s="1306"/>
      <c r="E37" s="913"/>
      <c r="F37" s="920"/>
      <c r="G37" s="920"/>
      <c r="H37" s="704">
        <f t="shared" si="3"/>
        <v>0</v>
      </c>
      <c r="I37" s="750">
        <f>Normtid!$B$34</f>
        <v>0.3125</v>
      </c>
      <c r="J37" s="915">
        <f t="shared" si="4"/>
        <v>0</v>
      </c>
      <c r="K37" s="812"/>
      <c r="L37" s="917">
        <f t="shared" si="2"/>
        <v>30</v>
      </c>
      <c r="M37" s="542">
        <f t="shared" si="5"/>
        <v>0</v>
      </c>
      <c r="N37" s="909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3">
        <f t="shared" si="6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45"/>
    </row>
    <row r="38" spans="1:44" s="519" customFormat="1">
      <c r="A38" s="582">
        <v>31</v>
      </c>
      <c r="B38" s="1230">
        <v>31</v>
      </c>
      <c r="C38" s="1227" t="s">
        <v>144</v>
      </c>
      <c r="D38" s="943"/>
      <c r="E38" s="943"/>
      <c r="F38" s="1109"/>
      <c r="G38" s="1109"/>
      <c r="H38" s="1096">
        <f t="shared" si="3"/>
        <v>0</v>
      </c>
      <c r="I38" s="1231">
        <f>Normtid!$B$34</f>
        <v>0.3125</v>
      </c>
      <c r="J38" s="925">
        <f t="shared" si="4"/>
        <v>0</v>
      </c>
      <c r="K38" s="926"/>
      <c r="L38" s="822">
        <f t="shared" si="2"/>
        <v>31</v>
      </c>
      <c r="M38" s="567">
        <f t="shared" si="5"/>
        <v>0</v>
      </c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822">
        <f t="shared" si="6"/>
        <v>31</v>
      </c>
      <c r="AC38" s="950"/>
      <c r="AD38" s="950"/>
      <c r="AE38" s="950"/>
      <c r="AF38" s="950"/>
      <c r="AG38" s="950"/>
      <c r="AH38" s="950"/>
      <c r="AI38" s="950"/>
      <c r="AJ38" s="950"/>
      <c r="AK38" s="950"/>
      <c r="AL38" s="950"/>
      <c r="AM38" s="950"/>
      <c r="AN38" s="950"/>
      <c r="AO38" s="950"/>
      <c r="AP38" s="950"/>
      <c r="AQ38" s="951"/>
    </row>
    <row r="39" spans="1:44" s="177" customFormat="1">
      <c r="A39" s="711" t="s">
        <v>145</v>
      </c>
      <c r="B39" s="712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20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(Juni!J42)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0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7.1875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20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Q42" si="7">SUM(O8:O38)</f>
        <v>0</v>
      </c>
      <c r="P42" s="320">
        <f t="shared" si="7"/>
        <v>0</v>
      </c>
      <c r="Q42" s="320">
        <f t="shared" si="7"/>
        <v>0</v>
      </c>
      <c r="R42" s="320">
        <f t="shared" si="7"/>
        <v>0</v>
      </c>
      <c r="S42" s="320">
        <f t="shared" si="7"/>
        <v>0</v>
      </c>
      <c r="T42" s="320">
        <f t="shared" si="7"/>
        <v>0</v>
      </c>
      <c r="U42" s="320">
        <f t="shared" si="7"/>
        <v>0</v>
      </c>
      <c r="V42" s="320">
        <f t="shared" si="7"/>
        <v>0</v>
      </c>
      <c r="W42" s="320">
        <f t="shared" si="7"/>
        <v>0</v>
      </c>
      <c r="X42" s="320">
        <f t="shared" si="7"/>
        <v>0</v>
      </c>
      <c r="Y42" s="320">
        <f t="shared" si="7"/>
        <v>0</v>
      </c>
      <c r="Z42" s="320">
        <f t="shared" si="7"/>
        <v>0</v>
      </c>
      <c r="AA42" s="320">
        <f t="shared" si="7"/>
        <v>0</v>
      </c>
      <c r="AB42" s="320"/>
      <c r="AC42" s="320">
        <f t="shared" si="7"/>
        <v>0</v>
      </c>
      <c r="AD42" s="320">
        <f t="shared" si="7"/>
        <v>0</v>
      </c>
      <c r="AE42" s="320">
        <f t="shared" si="7"/>
        <v>0</v>
      </c>
      <c r="AF42" s="320">
        <f t="shared" si="7"/>
        <v>0</v>
      </c>
      <c r="AG42" s="320">
        <f t="shared" si="7"/>
        <v>0</v>
      </c>
      <c r="AH42" s="320">
        <f t="shared" si="7"/>
        <v>0</v>
      </c>
      <c r="AI42" s="320">
        <f t="shared" si="7"/>
        <v>0</v>
      </c>
      <c r="AJ42" s="320">
        <f t="shared" si="7"/>
        <v>0</v>
      </c>
      <c r="AK42" s="320">
        <f t="shared" si="7"/>
        <v>0</v>
      </c>
      <c r="AL42" s="320">
        <f t="shared" si="7"/>
        <v>0</v>
      </c>
      <c r="AM42" s="320">
        <f t="shared" si="7"/>
        <v>0</v>
      </c>
      <c r="AN42" s="320">
        <f t="shared" si="7"/>
        <v>0</v>
      </c>
      <c r="AO42" s="320">
        <f t="shared" si="7"/>
        <v>0</v>
      </c>
      <c r="AP42" s="320">
        <f t="shared" si="7"/>
        <v>0</v>
      </c>
      <c r="AQ42" s="320">
        <f t="shared" si="7"/>
        <v>0</v>
      </c>
      <c r="AR42" s="20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SUM(M42)+Juni!M42</f>
        <v>0</v>
      </c>
      <c r="N43" s="318">
        <f>SUM(N42)+Juni!N42</f>
        <v>0</v>
      </c>
      <c r="O43" s="318">
        <f>SUM(O42)+Juni!O42</f>
        <v>0</v>
      </c>
      <c r="P43" s="318">
        <f>SUM(P42)+Juni!P42</f>
        <v>0</v>
      </c>
      <c r="Q43" s="318">
        <f>SUM(Q42)+Juni!Q42</f>
        <v>0</v>
      </c>
      <c r="R43" s="318">
        <f>SUM(R42)+Juni!R42</f>
        <v>0</v>
      </c>
      <c r="S43" s="318">
        <f>SUM(S42)+Juni!S42</f>
        <v>0</v>
      </c>
      <c r="T43" s="318">
        <f>SUM(T42)+Juni!T42</f>
        <v>0</v>
      </c>
      <c r="U43" s="318">
        <f>SUM(U42)+Juni!U42</f>
        <v>0</v>
      </c>
      <c r="V43" s="318">
        <f>SUM(V42)+Juni!V42</f>
        <v>0</v>
      </c>
      <c r="W43" s="318">
        <f>SUM(W42)+Juni!W42</f>
        <v>0</v>
      </c>
      <c r="X43" s="318">
        <f>SUM(X42)+Juni!X42</f>
        <v>0</v>
      </c>
      <c r="Y43" s="318">
        <f>SUM(Y42)+Juni!Y42</f>
        <v>0</v>
      </c>
      <c r="Z43" s="318">
        <f>SUM(Z42)+Juni!Z42</f>
        <v>0</v>
      </c>
      <c r="AA43" s="318">
        <f>SUM(AA42)+Juni!AA42</f>
        <v>0</v>
      </c>
      <c r="AB43" s="318"/>
      <c r="AC43" s="318">
        <f>SUM(AC42)+Juni!AC42</f>
        <v>0</v>
      </c>
      <c r="AD43" s="318">
        <f>SUM(AD42)+Juni!AD42</f>
        <v>0</v>
      </c>
      <c r="AE43" s="318">
        <f>SUM(AE42)+Juni!AE42</f>
        <v>0</v>
      </c>
      <c r="AF43" s="318">
        <f>SUM(AF42)+Juni!AF42</f>
        <v>0</v>
      </c>
      <c r="AG43" s="318">
        <f>SUM(AG42)+Juni!AG42</f>
        <v>0</v>
      </c>
      <c r="AH43" s="318">
        <f>SUM(AH42)+Juni!AH42</f>
        <v>0</v>
      </c>
      <c r="AI43" s="318">
        <f>SUM(AI42)+Juni!AI42</f>
        <v>0</v>
      </c>
      <c r="AJ43" s="318">
        <f>SUM(AJ42)+Juni!AJ42</f>
        <v>0</v>
      </c>
      <c r="AK43" s="318">
        <f>SUM(AK42)+Juni!AK42</f>
        <v>0</v>
      </c>
      <c r="AL43" s="318">
        <f>SUM(AL42)+Juni!AL42</f>
        <v>0</v>
      </c>
      <c r="AM43" s="318">
        <f>SUM(AM42)+Juni!AM42</f>
        <v>0</v>
      </c>
      <c r="AN43" s="318">
        <f>SUM(AN42)+Juni!AN42</f>
        <v>0</v>
      </c>
      <c r="AO43" s="318">
        <f>SUM(AO42)+Juni!AO42</f>
        <v>0</v>
      </c>
      <c r="AP43" s="318">
        <f>SUM(AP42)+Juni!AP42</f>
        <v>0</v>
      </c>
      <c r="AQ43" s="318">
        <f>SUM(AQ42)+Juni!AQ42</f>
        <v>0</v>
      </c>
      <c r="AR43" s="20"/>
    </row>
    <row r="44" spans="1:44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5"/>
      <c r="AC44" s="24"/>
      <c r="AD44" s="25"/>
      <c r="AR44" s="20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  <c r="AD45" s="25"/>
      <c r="AR45" s="20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AB46" s="185"/>
      <c r="AR46" s="20"/>
    </row>
    <row r="47" spans="1:44" s="20" customFormat="1">
      <c r="A47" s="295"/>
      <c r="B47" s="17"/>
      <c r="C47" s="295"/>
      <c r="D47" s="17"/>
      <c r="E47" s="17"/>
      <c r="F47" s="17"/>
      <c r="G47" s="22"/>
      <c r="K47" s="215"/>
      <c r="M47" s="37"/>
      <c r="N47" s="37"/>
      <c r="O47" s="37"/>
      <c r="P47" s="37"/>
      <c r="Q47" s="37"/>
      <c r="R47" s="37"/>
      <c r="S47" s="37"/>
      <c r="AB47" s="185"/>
      <c r="AD47" s="8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  <row r="52" spans="1:11">
      <c r="A52" s="34"/>
      <c r="C52" s="34"/>
    </row>
    <row r="53" spans="1:11">
      <c r="A53" s="7"/>
    </row>
    <row r="54" spans="1:11">
      <c r="A54" s="7"/>
    </row>
    <row r="55" spans="1:11">
      <c r="A55" s="7"/>
    </row>
    <row r="56" spans="1:11">
      <c r="A56" s="7"/>
    </row>
    <row r="57" spans="1:11">
      <c r="A57" s="7"/>
    </row>
    <row r="58" spans="1:11">
      <c r="A58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tabColor rgb="FFEEECE1"/>
  </sheetPr>
  <dimension ref="A1:B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73" width="11.42578125" style="8"/>
    <col min="74" max="16384" width="11.42578125" style="17"/>
  </cols>
  <sheetData>
    <row r="1" spans="1:73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3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</row>
    <row r="3" spans="1:73" s="10" customFormat="1">
      <c r="A3" s="9" t="s">
        <v>93</v>
      </c>
      <c r="B3" s="9"/>
      <c r="C3" s="4"/>
      <c r="D3" s="6" t="s">
        <v>187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Augusti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Augusti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S4" s="17"/>
      <c r="AB4" s="172" t="str">
        <f t="shared" si="0"/>
        <v>År:</v>
      </c>
      <c r="AC4" s="195">
        <f t="shared" si="0"/>
        <v>2025</v>
      </c>
    </row>
    <row r="5" spans="1:73">
      <c r="A5" s="9"/>
      <c r="B5" s="9"/>
      <c r="C5" s="6"/>
      <c r="D5" s="6"/>
      <c r="E5" s="6"/>
      <c r="F5" s="6"/>
      <c r="G5" s="6"/>
      <c r="H5" s="6"/>
      <c r="L5" s="5"/>
      <c r="S5" s="295"/>
      <c r="AB5" s="676"/>
    </row>
    <row r="6" spans="1:73">
      <c r="A6" s="952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953"/>
    </row>
    <row r="7" spans="1:73" s="10" customFormat="1" ht="12.75" customHeight="1" thickBot="1">
      <c r="A7" s="1563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1">
        <f>+Jan!Q7</f>
        <v>0</v>
      </c>
      <c r="R7" s="537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954" t="s">
        <v>135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20" customFormat="1">
      <c r="A8" s="652">
        <v>31</v>
      </c>
      <c r="B8" s="957">
        <v>1</v>
      </c>
      <c r="C8" s="747" t="s">
        <v>136</v>
      </c>
      <c r="D8" s="913"/>
      <c r="E8" s="913"/>
      <c r="F8" s="914"/>
      <c r="G8" s="914"/>
      <c r="H8" s="911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11">
        <f>Normtid!$B$34</f>
        <v>0.3125</v>
      </c>
      <c r="J8" s="915">
        <f>IF(H8=0,0,H8-I8)</f>
        <v>0</v>
      </c>
      <c r="K8" s="812"/>
      <c r="L8" s="813">
        <f t="shared" ref="L8:L38" si="2">B8</f>
        <v>1</v>
      </c>
      <c r="M8" s="814">
        <f>-(N10+O8+P8+Q8+R8+S8+T8+U8+V8+W8+X8+Y8+Z8+AA8+AC8+AD8+AE8+AF8+AG8+AH8+AJ8+AL8+AN8+AP8)+H8</f>
        <v>0</v>
      </c>
      <c r="N8" s="578"/>
      <c r="O8" s="814"/>
      <c r="P8" s="814"/>
      <c r="Q8" s="955"/>
      <c r="R8" s="955"/>
      <c r="S8" s="955"/>
      <c r="T8" s="955"/>
      <c r="U8" s="955"/>
      <c r="V8" s="955"/>
      <c r="W8" s="955"/>
      <c r="X8" s="955"/>
      <c r="Y8" s="955"/>
      <c r="Z8" s="955"/>
      <c r="AA8" s="955"/>
      <c r="AB8" s="813">
        <f>+L8</f>
        <v>1</v>
      </c>
      <c r="AC8" s="814"/>
      <c r="AD8" s="814"/>
      <c r="AE8" s="814"/>
      <c r="AF8" s="814"/>
      <c r="AG8" s="814"/>
      <c r="AH8" s="814"/>
      <c r="AI8" s="814"/>
      <c r="AJ8" s="814"/>
      <c r="AK8" s="814"/>
      <c r="AL8" s="814"/>
      <c r="AM8" s="814"/>
      <c r="AN8" s="814"/>
      <c r="AO8" s="814"/>
      <c r="AP8" s="814"/>
      <c r="AQ8" s="956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50" customFormat="1">
      <c r="A9" s="1110"/>
      <c r="B9" s="1316">
        <v>2</v>
      </c>
      <c r="C9" s="763" t="s">
        <v>138</v>
      </c>
      <c r="D9" s="764"/>
      <c r="E9" s="764"/>
      <c r="F9" s="765"/>
      <c r="G9" s="765"/>
      <c r="H9" s="76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906"/>
      <c r="J9" s="778">
        <f t="shared" ref="J9:J38" si="3">IF(H9=0,0,H9-I9)</f>
        <v>0</v>
      </c>
      <c r="K9" s="866"/>
      <c r="L9" s="767">
        <f t="shared" si="2"/>
        <v>2</v>
      </c>
      <c r="M9" s="816"/>
      <c r="N9" s="958"/>
      <c r="O9" s="806"/>
      <c r="P9" s="806"/>
      <c r="Q9" s="806"/>
      <c r="R9" s="806"/>
      <c r="S9" s="806"/>
      <c r="T9" s="806"/>
      <c r="U9" s="806"/>
      <c r="V9" s="806"/>
      <c r="W9" s="806"/>
      <c r="X9" s="806"/>
      <c r="Y9" s="806"/>
      <c r="Z9" s="806"/>
      <c r="AA9" s="806"/>
      <c r="AB9" s="752">
        <f t="shared" ref="AB9:AB38" si="4">+L9</f>
        <v>2</v>
      </c>
      <c r="AC9" s="806"/>
      <c r="AD9" s="807"/>
      <c r="AE9" s="807"/>
      <c r="AF9" s="808"/>
      <c r="AG9" s="806"/>
      <c r="AH9" s="806"/>
      <c r="AI9" s="806"/>
      <c r="AJ9" s="806"/>
      <c r="AK9" s="806"/>
      <c r="AL9" s="806"/>
      <c r="AM9" s="806"/>
      <c r="AN9" s="806"/>
      <c r="AO9" s="806"/>
      <c r="AP9" s="806"/>
      <c r="AQ9" s="959"/>
      <c r="AR9" s="8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</row>
    <row r="10" spans="1:73" s="50" customFormat="1">
      <c r="A10" s="1441"/>
      <c r="B10" s="1113">
        <v>3</v>
      </c>
      <c r="C10" s="768" t="s">
        <v>139</v>
      </c>
      <c r="D10" s="764"/>
      <c r="E10" s="764"/>
      <c r="F10" s="765"/>
      <c r="G10" s="765"/>
      <c r="H10" s="766">
        <f t="shared" ref="H10:H33" si="5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906"/>
      <c r="J10" s="778">
        <f t="shared" si="3"/>
        <v>0</v>
      </c>
      <c r="K10" s="866"/>
      <c r="L10" s="767">
        <f t="shared" si="2"/>
        <v>3</v>
      </c>
      <c r="M10" s="520"/>
      <c r="N10" s="814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752">
        <f t="shared" si="4"/>
        <v>3</v>
      </c>
      <c r="AC10" s="809"/>
      <c r="AD10" s="810"/>
      <c r="AE10" s="810"/>
      <c r="AF10" s="811"/>
      <c r="AG10" s="809"/>
      <c r="AH10" s="809"/>
      <c r="AI10" s="809"/>
      <c r="AJ10" s="809"/>
      <c r="AK10" s="809"/>
      <c r="AL10" s="809"/>
      <c r="AM10" s="809"/>
      <c r="AN10" s="809"/>
      <c r="AO10" s="809"/>
      <c r="AP10" s="809"/>
      <c r="AQ10" s="960"/>
      <c r="AR10" s="8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</row>
    <row r="11" spans="1:73" s="20" customFormat="1">
      <c r="A11" s="1484"/>
      <c r="B11" s="1426">
        <v>4</v>
      </c>
      <c r="C11" s="1391" t="s">
        <v>140</v>
      </c>
      <c r="D11" s="1402"/>
      <c r="E11" s="1402"/>
      <c r="F11" s="1427"/>
      <c r="G11" s="1427"/>
      <c r="H11" s="1395">
        <f t="shared" si="5"/>
        <v>0</v>
      </c>
      <c r="I11" s="1395">
        <f>Normtid!$B$34</f>
        <v>0.3125</v>
      </c>
      <c r="J11" s="1396">
        <f t="shared" si="3"/>
        <v>0</v>
      </c>
      <c r="K11" s="1404"/>
      <c r="L11" s="818">
        <f t="shared" si="2"/>
        <v>4</v>
      </c>
      <c r="M11" s="816">
        <f t="shared" ref="M11:M38" si="6">-(N11+O11+P11+Q11+R11+S11+T11+U11+V11+W11+X11+Y11+Z11+AA11+AC11+AD11+AE11+AF11+AG11+AH11+AJ11+AL11+AN11+AP11)+H11</f>
        <v>0</v>
      </c>
      <c r="N11" s="814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4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56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s="20" customFormat="1">
      <c r="A12" s="1480"/>
      <c r="B12" s="1426">
        <v>5</v>
      </c>
      <c r="C12" s="1391" t="s">
        <v>141</v>
      </c>
      <c r="D12" s="1402"/>
      <c r="E12" s="1402"/>
      <c r="F12" s="1427"/>
      <c r="G12" s="1427"/>
      <c r="H12" s="1395">
        <f t="shared" si="5"/>
        <v>0</v>
      </c>
      <c r="I12" s="1395">
        <f>Normtid!$B$34</f>
        <v>0.3125</v>
      </c>
      <c r="J12" s="1396">
        <f t="shared" si="3"/>
        <v>0</v>
      </c>
      <c r="K12" s="1404"/>
      <c r="L12" s="818">
        <f t="shared" si="2"/>
        <v>5</v>
      </c>
      <c r="M12" s="816">
        <f t="shared" si="6"/>
        <v>0</v>
      </c>
      <c r="N12" s="814"/>
      <c r="O12" s="814"/>
      <c r="P12" s="814"/>
      <c r="Q12" s="814"/>
      <c r="R12" s="814"/>
      <c r="S12" s="814"/>
      <c r="T12" s="814"/>
      <c r="U12" s="814"/>
      <c r="V12" s="814"/>
      <c r="W12" s="814"/>
      <c r="X12" s="814"/>
      <c r="Y12" s="814"/>
      <c r="Z12" s="814"/>
      <c r="AA12" s="816"/>
      <c r="AB12" s="818">
        <f t="shared" si="4"/>
        <v>5</v>
      </c>
      <c r="AC12" s="814"/>
      <c r="AD12" s="814"/>
      <c r="AE12" s="814"/>
      <c r="AF12" s="814"/>
      <c r="AG12" s="814"/>
      <c r="AH12" s="814"/>
      <c r="AI12" s="814"/>
      <c r="AJ12" s="814"/>
      <c r="AK12" s="814"/>
      <c r="AL12" s="814"/>
      <c r="AM12" s="814"/>
      <c r="AN12" s="814"/>
      <c r="AO12" s="814"/>
      <c r="AP12" s="814"/>
      <c r="AQ12" s="956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s="521" customFormat="1">
      <c r="A13" s="1485"/>
      <c r="B13" s="1428">
        <v>6</v>
      </c>
      <c r="C13" s="1391" t="s">
        <v>142</v>
      </c>
      <c r="D13" s="1402"/>
      <c r="E13" s="1402"/>
      <c r="F13" s="1427"/>
      <c r="G13" s="1427"/>
      <c r="H13" s="1395">
        <f t="shared" si="5"/>
        <v>0</v>
      </c>
      <c r="I13" s="1395">
        <f>Normtid!$B$34</f>
        <v>0.3125</v>
      </c>
      <c r="J13" s="1396">
        <f t="shared" si="3"/>
        <v>0</v>
      </c>
      <c r="K13" s="1404"/>
      <c r="L13" s="818">
        <f t="shared" si="2"/>
        <v>6</v>
      </c>
      <c r="M13" s="816">
        <f t="shared" si="6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4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61"/>
      <c r="AR13" s="55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</row>
    <row r="14" spans="1:73" s="521" customFormat="1">
      <c r="A14" s="1485">
        <v>32</v>
      </c>
      <c r="B14" s="1429">
        <v>7</v>
      </c>
      <c r="C14" s="1391" t="s">
        <v>144</v>
      </c>
      <c r="D14" s="1402"/>
      <c r="E14" s="1402"/>
      <c r="F14" s="1427"/>
      <c r="G14" s="1427"/>
      <c r="H14" s="1395">
        <f>IF(E14-D14&gt;$G$50,IF(G14-F14&lt;$G$51,IF(E14&lt;$G$49,IF(D14&gt;$G$48,E14-D14-$G$51,E14-$G$48-$G$51),IF(D14&gt;$G$48,$G$49-D14-$G$51,$G$49-$G$48-$G$51)),IF(E14&lt;$G$49,IF(D14&gt;$G$48,E14-D14-(G14-F14),E14-$G$48-(G14-F14)),IF(D14&gt;$G$48,$G$49-D14-(G14-F14),$G$49-$G$48-(G14-F14)))),$G$50)</f>
        <v>0</v>
      </c>
      <c r="I14" s="1395">
        <f>Normtid!$B$34</f>
        <v>0.3125</v>
      </c>
      <c r="J14" s="1396">
        <f>IF(H14=0,0,H14-I14)</f>
        <v>0</v>
      </c>
      <c r="K14" s="1404"/>
      <c r="L14" s="818">
        <f t="shared" si="2"/>
        <v>7</v>
      </c>
      <c r="M14" s="816">
        <f t="shared" si="6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4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61"/>
      <c r="AR14" s="55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</row>
    <row r="15" spans="1:73" s="20" customFormat="1">
      <c r="A15" s="1480"/>
      <c r="B15" s="1426">
        <v>8</v>
      </c>
      <c r="C15" s="1391" t="s">
        <v>136</v>
      </c>
      <c r="D15" s="1402"/>
      <c r="E15" s="1402"/>
      <c r="F15" s="1427"/>
      <c r="G15" s="1427"/>
      <c r="H15" s="1395">
        <f>IF(E15-D15&gt;$G$50,IF(G15-F15&lt;$G$51,IF(E15&lt;$G$49,IF(D15&gt;$G$48,E15-D15-$G$51,E15-$G$48-$G$51),IF(D15&gt;$G$48,$G$49-D15-$G$51,$G$49-$G$48-$G$51)),IF(E15&lt;$G$49,IF(D15&gt;$G$48,E15-D15-(G15-F15),E15-$G$48-(G15-F15)),IF(D15&gt;$G$48,$G$49-D15-(G15-F15),$G$49-$G$48-(G15-F15)))),$G$50)</f>
        <v>0</v>
      </c>
      <c r="I15" s="1395">
        <f>Normtid!$B$34</f>
        <v>0.3125</v>
      </c>
      <c r="J15" s="1396">
        <f>IF(H15=0,0,H15-I15)</f>
        <v>0</v>
      </c>
      <c r="K15" s="1404"/>
      <c r="L15" s="818">
        <f t="shared" si="2"/>
        <v>8</v>
      </c>
      <c r="M15" s="816">
        <f t="shared" si="6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4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61"/>
      <c r="AR15" s="55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s="50" customFormat="1">
      <c r="A16" s="1480"/>
      <c r="B16" s="1442">
        <v>9</v>
      </c>
      <c r="C16" s="763" t="s">
        <v>138</v>
      </c>
      <c r="D16" s="1443"/>
      <c r="E16" s="1443"/>
      <c r="F16" s="1444"/>
      <c r="G16" s="1444"/>
      <c r="H16" s="1445">
        <f t="shared" si="5"/>
        <v>0</v>
      </c>
      <c r="I16" s="906"/>
      <c r="J16" s="1446">
        <f t="shared" si="3"/>
        <v>0</v>
      </c>
      <c r="K16" s="1447"/>
      <c r="L16" s="1448">
        <f t="shared" si="2"/>
        <v>9</v>
      </c>
      <c r="M16" s="816">
        <f t="shared" si="6"/>
        <v>0</v>
      </c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27">
        <f t="shared" si="4"/>
        <v>9</v>
      </c>
      <c r="AC16" s="572"/>
      <c r="AD16" s="573"/>
      <c r="AE16" s="573"/>
      <c r="AF16" s="574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7"/>
      <c r="AR16" s="558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</row>
    <row r="17" spans="1:73" s="42" customFormat="1">
      <c r="A17" s="1483"/>
      <c r="B17" s="1310">
        <v>10</v>
      </c>
      <c r="C17" s="768" t="s">
        <v>139</v>
      </c>
      <c r="D17" s="631"/>
      <c r="E17" s="631"/>
      <c r="F17" s="1311"/>
      <c r="G17" s="1311"/>
      <c r="H17" s="1312">
        <f t="shared" si="5"/>
        <v>0</v>
      </c>
      <c r="I17" s="906"/>
      <c r="J17" s="1313">
        <f t="shared" si="3"/>
        <v>0</v>
      </c>
      <c r="K17" s="1314"/>
      <c r="L17" s="1315">
        <f t="shared" si="2"/>
        <v>10</v>
      </c>
      <c r="M17" s="816">
        <f t="shared" si="6"/>
        <v>0</v>
      </c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A17" s="575"/>
      <c r="AB17" s="564">
        <f t="shared" si="4"/>
        <v>10</v>
      </c>
      <c r="AC17" s="575"/>
      <c r="AD17" s="575"/>
      <c r="AE17" s="575"/>
      <c r="AF17" s="575"/>
      <c r="AG17" s="575"/>
      <c r="AH17" s="575"/>
      <c r="AI17" s="575"/>
      <c r="AJ17" s="575"/>
      <c r="AK17" s="575"/>
      <c r="AL17" s="575"/>
      <c r="AM17" s="575"/>
      <c r="AN17" s="575"/>
      <c r="AO17" s="575"/>
      <c r="AP17" s="575"/>
      <c r="AQ17" s="575"/>
      <c r="AR17" s="558"/>
    </row>
    <row r="18" spans="1:73" s="20" customFormat="1">
      <c r="A18" s="1480"/>
      <c r="B18" s="1486">
        <v>11</v>
      </c>
      <c r="C18" s="1391" t="s">
        <v>140</v>
      </c>
      <c r="D18" s="1392"/>
      <c r="E18" s="1392"/>
      <c r="F18" s="1393"/>
      <c r="G18" s="1393"/>
      <c r="H18" s="1394">
        <f t="shared" si="5"/>
        <v>0</v>
      </c>
      <c r="I18" s="1395">
        <f>Normtid!$B$34</f>
        <v>0.3125</v>
      </c>
      <c r="J18" s="1425">
        <f>IF(H18=0,0,H18-I18)</f>
        <v>0</v>
      </c>
      <c r="K18" s="1433"/>
      <c r="L18" s="1432">
        <f t="shared" si="2"/>
        <v>11</v>
      </c>
      <c r="M18" s="816">
        <f t="shared" si="6"/>
        <v>0</v>
      </c>
      <c r="N18" s="575"/>
      <c r="O18" s="575"/>
      <c r="P18" s="575"/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64">
        <f t="shared" si="4"/>
        <v>11</v>
      </c>
      <c r="AC18" s="575"/>
      <c r="AD18" s="575"/>
      <c r="AE18" s="575"/>
      <c r="AF18" s="575"/>
      <c r="AG18" s="575"/>
      <c r="AH18" s="575"/>
      <c r="AI18" s="575"/>
      <c r="AJ18" s="575"/>
      <c r="AK18" s="575"/>
      <c r="AL18" s="575"/>
      <c r="AM18" s="575"/>
      <c r="AN18" s="575"/>
      <c r="AO18" s="575"/>
      <c r="AP18" s="575"/>
      <c r="AQ18" s="575"/>
      <c r="AR18" s="55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20" customFormat="1">
      <c r="A19" s="1480"/>
      <c r="B19" s="1426">
        <v>12</v>
      </c>
      <c r="C19" s="1391" t="s">
        <v>141</v>
      </c>
      <c r="D19" s="1402"/>
      <c r="E19" s="1402"/>
      <c r="F19" s="1427"/>
      <c r="G19" s="1427"/>
      <c r="H19" s="1395">
        <f t="shared" si="5"/>
        <v>0</v>
      </c>
      <c r="I19" s="1395">
        <f>Normtid!$B$34</f>
        <v>0.3125</v>
      </c>
      <c r="J19" s="1396">
        <f t="shared" si="3"/>
        <v>0</v>
      </c>
      <c r="K19" s="1404"/>
      <c r="L19" s="964">
        <f t="shared" si="2"/>
        <v>12</v>
      </c>
      <c r="M19" s="816">
        <f t="shared" si="6"/>
        <v>0</v>
      </c>
      <c r="N19" s="963"/>
      <c r="O19" s="963"/>
      <c r="P19" s="963"/>
      <c r="Q19" s="963"/>
      <c r="R19" s="963"/>
      <c r="S19" s="963"/>
      <c r="T19" s="963"/>
      <c r="U19" s="963"/>
      <c r="V19" s="963"/>
      <c r="W19" s="963"/>
      <c r="X19" s="963"/>
      <c r="Y19" s="963"/>
      <c r="Z19" s="963"/>
      <c r="AA19" s="963"/>
      <c r="AB19" s="964">
        <f t="shared" si="4"/>
        <v>12</v>
      </c>
      <c r="AC19" s="963"/>
      <c r="AD19" s="963"/>
      <c r="AE19" s="963"/>
      <c r="AF19" s="963"/>
      <c r="AG19" s="963"/>
      <c r="AH19" s="963"/>
      <c r="AI19" s="963"/>
      <c r="AJ19" s="963"/>
      <c r="AK19" s="963"/>
      <c r="AL19" s="963"/>
      <c r="AM19" s="963"/>
      <c r="AN19" s="963"/>
      <c r="AO19" s="963"/>
      <c r="AP19" s="963"/>
      <c r="AQ19" s="965"/>
      <c r="AR19" s="55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s="521" customFormat="1">
      <c r="A20" s="1485"/>
      <c r="B20" s="1426">
        <v>13</v>
      </c>
      <c r="C20" s="1391" t="s">
        <v>142</v>
      </c>
      <c r="D20" s="1402"/>
      <c r="E20" s="1402"/>
      <c r="F20" s="1427"/>
      <c r="G20" s="1427"/>
      <c r="H20" s="1395">
        <f t="shared" si="5"/>
        <v>0</v>
      </c>
      <c r="I20" s="1395">
        <f>Normtid!$B$34</f>
        <v>0.3125</v>
      </c>
      <c r="J20" s="1396">
        <f>IF(H20=0,0,H20-I20)</f>
        <v>0</v>
      </c>
      <c r="K20" s="1404"/>
      <c r="L20" s="818">
        <f t="shared" si="2"/>
        <v>13</v>
      </c>
      <c r="M20" s="816">
        <f t="shared" si="6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4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61"/>
      <c r="AR20" s="55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521" customFormat="1">
      <c r="A21" s="1485">
        <v>33</v>
      </c>
      <c r="B21" s="1426">
        <v>14</v>
      </c>
      <c r="C21" s="1391" t="s">
        <v>144</v>
      </c>
      <c r="D21" s="1402"/>
      <c r="E21" s="1402"/>
      <c r="F21" s="1427"/>
      <c r="G21" s="1427"/>
      <c r="H21" s="1395">
        <f>IF(E21-D21&gt;$G$50,IF(G21-F21&lt;$G$51,IF(E21&lt;$G$49,IF(D21&gt;$G$48,E21-D21-$G$51,E21-$G$48-$G$51),IF(D21&gt;$G$48,$G$49-D21-$G$51,$G$49-$G$48-$G$51)),IF(E21&lt;$G$49,IF(D21&gt;$G$48,E21-D21-(G21-F21),E21-$G$48-(G21-F21)),IF(D21&gt;$G$48,$G$49-D21-(G21-F21),$G$49-$G$48-(G21-F21)))),$G$50)</f>
        <v>0</v>
      </c>
      <c r="I21" s="1395">
        <f>Normtid!$B$34</f>
        <v>0.3125</v>
      </c>
      <c r="J21" s="1396">
        <f>IF(H21=0,0,H21-I21)</f>
        <v>0</v>
      </c>
      <c r="K21" s="1404"/>
      <c r="L21" s="818">
        <f t="shared" si="2"/>
        <v>14</v>
      </c>
      <c r="M21" s="816">
        <f t="shared" si="6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4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61"/>
      <c r="AR21" s="55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20" customFormat="1">
      <c r="A22" s="1480"/>
      <c r="B22" s="1426">
        <v>15</v>
      </c>
      <c r="C22" s="1391" t="s">
        <v>136</v>
      </c>
      <c r="D22" s="1402"/>
      <c r="E22" s="1402"/>
      <c r="F22" s="1427"/>
      <c r="G22" s="1427"/>
      <c r="H22" s="1395">
        <f t="shared" ref="H22" si="7">IF(E22-D22&gt;$G$50,IF(G22-F22&lt;$G$51,IF(E22&lt;$G$49,IF(D22&gt;$G$48,E22-D22-$G$51,E22-$G$48-$G$51),IF(D22&gt;$G$48,$G$49-D22-$G$51,$G$49-$G$48-$G$51)),IF(E22&lt;$G$49,IF(D22&gt;$G$48,E22-D22-(G22-F22),E22-$G$48-(G22-F22)),IF(D22&gt;$G$48,$G$49-D22-(G22-F22),$G$49-$G$48-(G22-F22)))),$G$50)</f>
        <v>0</v>
      </c>
      <c r="I22" s="1395">
        <f>Normtid!$B$34</f>
        <v>0.3125</v>
      </c>
      <c r="J22" s="1396">
        <f t="shared" ref="J22" si="8">IF(H22=0,0,H22-I22)</f>
        <v>0</v>
      </c>
      <c r="K22" s="1404"/>
      <c r="L22" s="818">
        <f t="shared" si="2"/>
        <v>15</v>
      </c>
      <c r="M22" s="816">
        <f t="shared" si="6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4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61"/>
      <c r="AR22" s="55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50" customFormat="1">
      <c r="A23" s="1480"/>
      <c r="B23" s="1113">
        <v>16</v>
      </c>
      <c r="C23" s="763" t="s">
        <v>138</v>
      </c>
      <c r="D23" s="764"/>
      <c r="E23" s="764"/>
      <c r="F23" s="765"/>
      <c r="G23" s="765"/>
      <c r="H23" s="766">
        <f t="shared" si="5"/>
        <v>0</v>
      </c>
      <c r="I23" s="906"/>
      <c r="J23" s="778">
        <f t="shared" si="3"/>
        <v>0</v>
      </c>
      <c r="K23" s="866"/>
      <c r="L23" s="767">
        <f t="shared" si="2"/>
        <v>16</v>
      </c>
      <c r="M23" s="816">
        <f t="shared" si="6"/>
        <v>0</v>
      </c>
      <c r="N23" s="753"/>
      <c r="O23" s="753"/>
      <c r="P23" s="753"/>
      <c r="Q23" s="753"/>
      <c r="R23" s="753"/>
      <c r="S23" s="753"/>
      <c r="T23" s="753"/>
      <c r="U23" s="753"/>
      <c r="V23" s="753"/>
      <c r="W23" s="753"/>
      <c r="X23" s="753"/>
      <c r="Y23" s="753"/>
      <c r="Z23" s="753"/>
      <c r="AA23" s="753"/>
      <c r="AB23" s="754">
        <f t="shared" si="4"/>
        <v>16</v>
      </c>
      <c r="AC23" s="753"/>
      <c r="AD23" s="755"/>
      <c r="AE23" s="755"/>
      <c r="AF23" s="756"/>
      <c r="AG23" s="753"/>
      <c r="AH23" s="753"/>
      <c r="AI23" s="753"/>
      <c r="AJ23" s="753"/>
      <c r="AK23" s="753"/>
      <c r="AL23" s="753"/>
      <c r="AM23" s="753"/>
      <c r="AN23" s="753"/>
      <c r="AO23" s="753"/>
      <c r="AP23" s="753"/>
      <c r="AQ23" s="966"/>
      <c r="AR23" s="558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</row>
    <row r="24" spans="1:73" s="50" customFormat="1">
      <c r="A24" s="1480"/>
      <c r="B24" s="1113">
        <v>17</v>
      </c>
      <c r="C24" s="768" t="s">
        <v>139</v>
      </c>
      <c r="D24" s="764"/>
      <c r="E24" s="764"/>
      <c r="F24" s="765"/>
      <c r="G24" s="765"/>
      <c r="H24" s="766">
        <f t="shared" si="5"/>
        <v>0</v>
      </c>
      <c r="I24" s="906"/>
      <c r="J24" s="778">
        <f t="shared" si="3"/>
        <v>0</v>
      </c>
      <c r="K24" s="866"/>
      <c r="L24" s="767">
        <f t="shared" si="2"/>
        <v>17</v>
      </c>
      <c r="M24" s="816">
        <f t="shared" si="6"/>
        <v>0</v>
      </c>
      <c r="N24" s="759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4">
        <f t="shared" si="4"/>
        <v>17</v>
      </c>
      <c r="AC24" s="759"/>
      <c r="AD24" s="760"/>
      <c r="AE24" s="760"/>
      <c r="AF24" s="761"/>
      <c r="AG24" s="759"/>
      <c r="AH24" s="759"/>
      <c r="AI24" s="759"/>
      <c r="AJ24" s="759"/>
      <c r="AK24" s="759"/>
      <c r="AL24" s="759"/>
      <c r="AM24" s="759"/>
      <c r="AN24" s="759"/>
      <c r="AO24" s="759"/>
      <c r="AP24" s="759"/>
      <c r="AQ24" s="967"/>
      <c r="AR24" s="558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</row>
    <row r="25" spans="1:73" s="20" customFormat="1">
      <c r="A25" s="1482"/>
      <c r="B25" s="1426">
        <v>18</v>
      </c>
      <c r="C25" s="1391" t="s">
        <v>140</v>
      </c>
      <c r="D25" s="1402"/>
      <c r="E25" s="1402"/>
      <c r="F25" s="1427"/>
      <c r="G25" s="1427"/>
      <c r="H25" s="1395">
        <f t="shared" si="5"/>
        <v>0</v>
      </c>
      <c r="I25" s="1395">
        <f>Normtid!$B$34</f>
        <v>0.3125</v>
      </c>
      <c r="J25" s="1396">
        <f t="shared" si="3"/>
        <v>0</v>
      </c>
      <c r="K25" s="1404"/>
      <c r="L25" s="818">
        <f t="shared" si="2"/>
        <v>18</v>
      </c>
      <c r="M25" s="816">
        <f t="shared" si="6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4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61"/>
      <c r="AR25" s="55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s="20" customFormat="1">
      <c r="A26" s="1480"/>
      <c r="B26" s="1426">
        <v>19</v>
      </c>
      <c r="C26" s="1391" t="s">
        <v>141</v>
      </c>
      <c r="D26" s="1402"/>
      <c r="E26" s="1402"/>
      <c r="F26" s="1427"/>
      <c r="G26" s="1427"/>
      <c r="H26" s="1395">
        <f t="shared" si="5"/>
        <v>0</v>
      </c>
      <c r="I26" s="1395">
        <f>Normtid!$B$34</f>
        <v>0.3125</v>
      </c>
      <c r="J26" s="1396">
        <f t="shared" si="3"/>
        <v>0</v>
      </c>
      <c r="K26" s="1404"/>
      <c r="L26" s="818">
        <f t="shared" si="2"/>
        <v>19</v>
      </c>
      <c r="M26" s="816">
        <f t="shared" si="6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4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61"/>
      <c r="AR26" s="55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s="521" customFormat="1">
      <c r="A27" s="1485"/>
      <c r="B27" s="1426">
        <v>20</v>
      </c>
      <c r="C27" s="1391" t="s">
        <v>142</v>
      </c>
      <c r="D27" s="1402"/>
      <c r="E27" s="1402"/>
      <c r="F27" s="1427"/>
      <c r="G27" s="1427"/>
      <c r="H27" s="1395">
        <f>IF(E27-D27&gt;$G$50,IF(G27-F27&lt;$G$51,IF(E27&lt;$G$49,IF(D27&gt;$G$48,E27-D27-$G$51,E27-$G$48-$G$51),IF(D27&gt;$G$48,$G$49-D27-$G$51,$G$49-$G$48-$G$51)),IF(E27&lt;$G$49,IF(D27&gt;$G$48,E27-D27-(G27-F27),E27-$G$48-(G27-F27)),IF(D27&gt;$G$48,$G$49-D27-(G27-F27),$G$49-$G$48-(G27-F27)))),$G$50)</f>
        <v>0</v>
      </c>
      <c r="I27" s="1395">
        <f>Normtid!$B$34</f>
        <v>0.3125</v>
      </c>
      <c r="J27" s="1396">
        <f>IF(H27=0,0,H27-I27)</f>
        <v>0</v>
      </c>
      <c r="K27" s="1404"/>
      <c r="L27" s="818">
        <f t="shared" si="2"/>
        <v>20</v>
      </c>
      <c r="M27" s="816">
        <f t="shared" si="6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4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61"/>
      <c r="AR27" s="55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</row>
    <row r="28" spans="1:73" s="521" customFormat="1">
      <c r="A28" s="1485">
        <v>34</v>
      </c>
      <c r="B28" s="1426">
        <v>21</v>
      </c>
      <c r="C28" s="1409" t="s">
        <v>144</v>
      </c>
      <c r="D28" s="1402"/>
      <c r="E28" s="1402"/>
      <c r="F28" s="1427"/>
      <c r="G28" s="1427"/>
      <c r="H28" s="1395">
        <f>IF(E28-D28&gt;$G$50,IF(G28-F28&lt;$G$51,IF(E28&lt;$G$49,IF(D28&gt;$G$48,E28-D28-$G$51,E28-$G$48-$G$51),IF(D28&gt;$G$48,$G$49-D28-$G$51,$G$49-$G$48-$G$51)),IF(E28&lt;$G$49,IF(D28&gt;$G$48,E28-D28-(G28-F28),E28-$G$48-(G28-F28)),IF(D28&gt;$G$48,$G$49-D28-(G28-F28),$G$49-$G$48-(G28-F28)))),$G$50)</f>
        <v>0</v>
      </c>
      <c r="I28" s="1395">
        <f>Normtid!$B$34</f>
        <v>0.3125</v>
      </c>
      <c r="J28" s="1396">
        <f>IF(H28=0,0,H28-I28)</f>
        <v>0</v>
      </c>
      <c r="K28" s="1404"/>
      <c r="L28" s="818">
        <f t="shared" si="2"/>
        <v>21</v>
      </c>
      <c r="M28" s="816">
        <f t="shared" si="6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4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61"/>
      <c r="AR28" s="55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</row>
    <row r="29" spans="1:73" s="20" customFormat="1">
      <c r="A29" s="1480"/>
      <c r="B29" s="1426">
        <v>22</v>
      </c>
      <c r="C29" s="1434" t="s">
        <v>136</v>
      </c>
      <c r="D29" s="1402"/>
      <c r="E29" s="1402"/>
      <c r="F29" s="1427"/>
      <c r="G29" s="1427"/>
      <c r="H29" s="1395">
        <f t="shared" ref="H29" si="9">IF(E29-D29&gt;$G$50,IF(G29-F29&lt;$G$51,IF(E29&lt;$G$49,IF(D29&gt;$G$48,E29-D29-$G$51,E29-$G$48-$G$51),IF(D29&gt;$G$48,$G$49-D29-$G$51,$G$49-$G$48-$G$51)),IF(E29&lt;$G$49,IF(D29&gt;$G$48,E29-D29-(G29-F29),E29-$G$48-(G29-F29)),IF(D29&gt;$G$48,$G$49-D29-(G29-F29),$G$49-$G$48-(G29-F29)))),$G$50)</f>
        <v>0</v>
      </c>
      <c r="I29" s="1395">
        <f>Normtid!$B$34</f>
        <v>0.3125</v>
      </c>
      <c r="J29" s="1396">
        <f t="shared" ref="J29" si="10">IF(H29=0,0,H29-I29)</f>
        <v>0</v>
      </c>
      <c r="K29" s="1404"/>
      <c r="L29" s="818">
        <f t="shared" si="2"/>
        <v>22</v>
      </c>
      <c r="M29" s="816">
        <f t="shared" si="6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4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61"/>
      <c r="AR29" s="55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s="50" customFormat="1">
      <c r="A30" s="1480"/>
      <c r="B30" s="1316">
        <v>23</v>
      </c>
      <c r="C30" s="650" t="s">
        <v>138</v>
      </c>
      <c r="D30" s="764"/>
      <c r="E30" s="764"/>
      <c r="F30" s="765"/>
      <c r="G30" s="765"/>
      <c r="H30" s="766">
        <f t="shared" si="5"/>
        <v>0</v>
      </c>
      <c r="I30" s="906"/>
      <c r="J30" s="778">
        <f t="shared" si="3"/>
        <v>0</v>
      </c>
      <c r="K30" s="866"/>
      <c r="L30" s="767">
        <f t="shared" si="2"/>
        <v>23</v>
      </c>
      <c r="M30" s="816">
        <f t="shared" si="6"/>
        <v>0</v>
      </c>
      <c r="N30" s="753"/>
      <c r="O30" s="753"/>
      <c r="P30" s="753"/>
      <c r="Q30" s="753"/>
      <c r="R30" s="753"/>
      <c r="S30" s="753"/>
      <c r="T30" s="753"/>
      <c r="U30" s="753"/>
      <c r="V30" s="753"/>
      <c r="W30" s="753"/>
      <c r="X30" s="753"/>
      <c r="Y30" s="753"/>
      <c r="Z30" s="753"/>
      <c r="AA30" s="753"/>
      <c r="AB30" s="754">
        <f t="shared" si="4"/>
        <v>23</v>
      </c>
      <c r="AC30" s="753"/>
      <c r="AD30" s="755"/>
      <c r="AE30" s="755"/>
      <c r="AF30" s="756"/>
      <c r="AG30" s="753"/>
      <c r="AH30" s="753"/>
      <c r="AI30" s="753"/>
      <c r="AJ30" s="753"/>
      <c r="AK30" s="753"/>
      <c r="AL30" s="753"/>
      <c r="AM30" s="753"/>
      <c r="AN30" s="753"/>
      <c r="AO30" s="753"/>
      <c r="AP30" s="753"/>
      <c r="AQ30" s="966"/>
      <c r="AR30" s="558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</row>
    <row r="31" spans="1:73" s="50" customFormat="1">
      <c r="A31" s="1112"/>
      <c r="B31" s="1113">
        <v>24</v>
      </c>
      <c r="C31" s="651" t="s">
        <v>139</v>
      </c>
      <c r="D31" s="764"/>
      <c r="E31" s="764"/>
      <c r="F31" s="765"/>
      <c r="G31" s="765"/>
      <c r="H31" s="766">
        <f t="shared" si="5"/>
        <v>0</v>
      </c>
      <c r="I31" s="906"/>
      <c r="J31" s="778">
        <f t="shared" si="3"/>
        <v>0</v>
      </c>
      <c r="K31" s="866"/>
      <c r="L31" s="767">
        <f t="shared" si="2"/>
        <v>24</v>
      </c>
      <c r="M31" s="816">
        <f t="shared" si="6"/>
        <v>0</v>
      </c>
      <c r="N31" s="759"/>
      <c r="O31" s="759"/>
      <c r="P31" s="759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59"/>
      <c r="AB31" s="754">
        <f t="shared" si="4"/>
        <v>24</v>
      </c>
      <c r="AC31" s="759"/>
      <c r="AD31" s="760"/>
      <c r="AE31" s="760"/>
      <c r="AF31" s="761"/>
      <c r="AG31" s="759"/>
      <c r="AH31" s="759"/>
      <c r="AI31" s="759"/>
      <c r="AJ31" s="759"/>
      <c r="AK31" s="759"/>
      <c r="AL31" s="759"/>
      <c r="AM31" s="759"/>
      <c r="AN31" s="759"/>
      <c r="AO31" s="759"/>
      <c r="AP31" s="759"/>
      <c r="AQ31" s="967"/>
      <c r="AR31" s="558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</row>
    <row r="32" spans="1:73" s="20" customFormat="1">
      <c r="A32" s="1480"/>
      <c r="B32" s="1426">
        <v>25</v>
      </c>
      <c r="C32" s="1435" t="s">
        <v>140</v>
      </c>
      <c r="D32" s="1402"/>
      <c r="E32" s="1402"/>
      <c r="F32" s="1427"/>
      <c r="G32" s="1427"/>
      <c r="H32" s="1395">
        <f t="shared" si="5"/>
        <v>0</v>
      </c>
      <c r="I32" s="1395">
        <f>Normtid!$B$34</f>
        <v>0.3125</v>
      </c>
      <c r="J32" s="1396">
        <f t="shared" si="3"/>
        <v>0</v>
      </c>
      <c r="K32" s="1404"/>
      <c r="L32" s="818">
        <f t="shared" si="2"/>
        <v>25</v>
      </c>
      <c r="M32" s="816">
        <f t="shared" si="6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4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61"/>
      <c r="AR32" s="55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s="20" customFormat="1">
      <c r="A33" s="1480"/>
      <c r="B33" s="1426">
        <v>26</v>
      </c>
      <c r="C33" s="1436" t="s">
        <v>141</v>
      </c>
      <c r="D33" s="1402"/>
      <c r="E33" s="1402"/>
      <c r="F33" s="1427"/>
      <c r="G33" s="1427"/>
      <c r="H33" s="1395">
        <f t="shared" si="5"/>
        <v>0</v>
      </c>
      <c r="I33" s="1395">
        <f>Normtid!$B$34</f>
        <v>0.3125</v>
      </c>
      <c r="J33" s="1396">
        <f t="shared" si="3"/>
        <v>0</v>
      </c>
      <c r="K33" s="1404"/>
      <c r="L33" s="818">
        <f t="shared" si="2"/>
        <v>26</v>
      </c>
      <c r="M33" s="816">
        <f t="shared" si="6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4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61"/>
      <c r="AR33" s="55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s="521" customFormat="1">
      <c r="A34" s="1485"/>
      <c r="B34" s="1437">
        <v>27</v>
      </c>
      <c r="C34" s="1438" t="s">
        <v>142</v>
      </c>
      <c r="D34" s="1402"/>
      <c r="E34" s="1402"/>
      <c r="F34" s="1427"/>
      <c r="G34" s="1427"/>
      <c r="H34" s="1395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</v>
      </c>
      <c r="I34" s="1395">
        <f>Normtid!$B$34</f>
        <v>0.3125</v>
      </c>
      <c r="J34" s="1396">
        <f t="shared" si="3"/>
        <v>0</v>
      </c>
      <c r="K34" s="1404"/>
      <c r="L34" s="818">
        <f t="shared" si="2"/>
        <v>27</v>
      </c>
      <c r="M34" s="816">
        <f t="shared" si="6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4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61"/>
      <c r="AR34" s="55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1:73" s="521" customFormat="1">
      <c r="A35" s="1485">
        <v>35</v>
      </c>
      <c r="B35" s="1424">
        <v>28</v>
      </c>
      <c r="C35" s="1439" t="s">
        <v>144</v>
      </c>
      <c r="D35" s="1402"/>
      <c r="E35" s="1402"/>
      <c r="F35" s="1427"/>
      <c r="G35" s="1427"/>
      <c r="H35" s="1395">
        <f t="shared" ref="H35:H38" si="11">IF(E35-D35&gt;$G$50,IF(G35-F35&lt;$G$51,IF(E35&lt;$G$49,IF(D35&gt;$G$48,E35-D35-$G$51,E35-$G$48-$G$51),IF(D35&gt;$G$48,$G$49-D35-$G$51,$G$49-$G$48-$G$51)),IF(E35&lt;$G$49,IF(D35&gt;$G$48,E35-D35-(G35-F35),E35-$G$48-(G35-F35)),IF(D35&gt;$G$48,$G$49-D35-(G35-F35),$G$49-$G$48-(G35-F35)))),$G$50)</f>
        <v>0</v>
      </c>
      <c r="I35" s="1395">
        <f>Normtid!$B$34</f>
        <v>0.3125</v>
      </c>
      <c r="J35" s="1396">
        <f t="shared" si="3"/>
        <v>0</v>
      </c>
      <c r="K35" s="1404"/>
      <c r="L35" s="818">
        <f t="shared" si="2"/>
        <v>28</v>
      </c>
      <c r="M35" s="816">
        <f t="shared" si="6"/>
        <v>0</v>
      </c>
      <c r="N35" s="816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4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519"/>
      <c r="AQ35" s="961"/>
      <c r="AR35" s="55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1:73" s="20" customFormat="1">
      <c r="A36" s="1110"/>
      <c r="B36" s="1426">
        <v>29</v>
      </c>
      <c r="C36" s="1438" t="s">
        <v>136</v>
      </c>
      <c r="D36" s="1412"/>
      <c r="E36" s="1402"/>
      <c r="F36" s="1427"/>
      <c r="G36" s="1427"/>
      <c r="H36" s="1395">
        <f t="shared" si="11"/>
        <v>0</v>
      </c>
      <c r="I36" s="1395">
        <f>Normtid!$B$34</f>
        <v>0.3125</v>
      </c>
      <c r="J36" s="1396">
        <f t="shared" si="3"/>
        <v>0</v>
      </c>
      <c r="K36" s="1404"/>
      <c r="L36" s="818">
        <f t="shared" si="2"/>
        <v>29</v>
      </c>
      <c r="M36" s="816">
        <f t="shared" si="6"/>
        <v>0</v>
      </c>
      <c r="N36" s="814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6"/>
      <c r="AB36" s="818">
        <f t="shared" si="4"/>
        <v>29</v>
      </c>
      <c r="AC36" s="814"/>
      <c r="AD36" s="814"/>
      <c r="AE36" s="814"/>
      <c r="AF36" s="814"/>
      <c r="AG36" s="814"/>
      <c r="AH36" s="814"/>
      <c r="AI36" s="814"/>
      <c r="AJ36" s="814"/>
      <c r="AK36" s="814"/>
      <c r="AL36" s="814"/>
      <c r="AM36" s="814"/>
      <c r="AN36" s="814"/>
      <c r="AO36" s="814"/>
      <c r="AP36" s="814"/>
      <c r="AQ36" s="956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s="50" customFormat="1">
      <c r="A37" s="1110"/>
      <c r="B37" s="1316">
        <v>30</v>
      </c>
      <c r="C37" s="1214" t="s">
        <v>138</v>
      </c>
      <c r="D37" s="764"/>
      <c r="E37" s="764"/>
      <c r="F37" s="765"/>
      <c r="G37" s="765"/>
      <c r="H37" s="766">
        <f t="shared" si="11"/>
        <v>0</v>
      </c>
      <c r="I37" s="906"/>
      <c r="J37" s="778">
        <f t="shared" si="3"/>
        <v>0</v>
      </c>
      <c r="K37" s="866"/>
      <c r="L37" s="767">
        <f t="shared" si="2"/>
        <v>30</v>
      </c>
      <c r="M37" s="816">
        <f t="shared" si="6"/>
        <v>0</v>
      </c>
      <c r="N37" s="806"/>
      <c r="O37" s="806"/>
      <c r="P37" s="806"/>
      <c r="Q37" s="806"/>
      <c r="R37" s="806"/>
      <c r="S37" s="806"/>
      <c r="T37" s="806"/>
      <c r="U37" s="806"/>
      <c r="V37" s="806"/>
      <c r="W37" s="806"/>
      <c r="X37" s="806"/>
      <c r="Y37" s="806"/>
      <c r="Z37" s="806"/>
      <c r="AA37" s="753"/>
      <c r="AB37" s="754">
        <f t="shared" si="4"/>
        <v>30</v>
      </c>
      <c r="AC37" s="806"/>
      <c r="AD37" s="807"/>
      <c r="AE37" s="807"/>
      <c r="AF37" s="808"/>
      <c r="AG37" s="806"/>
      <c r="AH37" s="806"/>
      <c r="AI37" s="806"/>
      <c r="AJ37" s="806"/>
      <c r="AK37" s="806"/>
      <c r="AL37" s="806"/>
      <c r="AM37" s="806"/>
      <c r="AN37" s="806"/>
      <c r="AO37" s="806"/>
      <c r="AP37" s="806"/>
      <c r="AQ37" s="959"/>
      <c r="AR37" s="8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</row>
    <row r="38" spans="1:73" s="50" customFormat="1">
      <c r="A38" s="1112"/>
      <c r="B38" s="1317">
        <v>31</v>
      </c>
      <c r="C38" s="1218" t="s">
        <v>139</v>
      </c>
      <c r="D38" s="615"/>
      <c r="E38" s="615"/>
      <c r="F38" s="626"/>
      <c r="G38" s="626"/>
      <c r="H38" s="948">
        <f t="shared" si="11"/>
        <v>0</v>
      </c>
      <c r="I38" s="906"/>
      <c r="J38" s="949">
        <f t="shared" si="3"/>
        <v>0</v>
      </c>
      <c r="K38" s="1318"/>
      <c r="L38" s="625">
        <f t="shared" si="2"/>
        <v>31</v>
      </c>
      <c r="M38" s="950">
        <f t="shared" si="6"/>
        <v>0</v>
      </c>
      <c r="N38" s="968"/>
      <c r="O38" s="968"/>
      <c r="P38" s="968"/>
      <c r="Q38" s="968"/>
      <c r="R38" s="968"/>
      <c r="S38" s="968"/>
      <c r="T38" s="968"/>
      <c r="U38" s="968"/>
      <c r="V38" s="968"/>
      <c r="W38" s="968"/>
      <c r="X38" s="968"/>
      <c r="Y38" s="968"/>
      <c r="Z38" s="968"/>
      <c r="AA38" s="968"/>
      <c r="AB38" s="534">
        <f t="shared" si="4"/>
        <v>31</v>
      </c>
      <c r="AC38" s="968"/>
      <c r="AD38" s="823"/>
      <c r="AE38" s="823"/>
      <c r="AF38" s="969"/>
      <c r="AG38" s="968"/>
      <c r="AH38" s="968"/>
      <c r="AI38" s="968"/>
      <c r="AJ38" s="968"/>
      <c r="AK38" s="968"/>
      <c r="AL38" s="968"/>
      <c r="AM38" s="968"/>
      <c r="AN38" s="968"/>
      <c r="AO38" s="968"/>
      <c r="AP38" s="968"/>
      <c r="AQ38" s="970"/>
      <c r="AR38" s="8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</row>
    <row r="39" spans="1:73" s="177" customFormat="1">
      <c r="A39" s="711" t="s">
        <v>145</v>
      </c>
      <c r="B39" s="712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543"/>
      <c r="AR39" s="8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</row>
    <row r="40" spans="1:73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(Juli!J43)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544"/>
      <c r="AR40" s="8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</row>
    <row r="41" spans="1:73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6.5625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545"/>
      <c r="AR41" s="8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</row>
    <row r="42" spans="1:73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A42" si="12">SUM(O8:O38)</f>
        <v>0</v>
      </c>
      <c r="P42" s="320">
        <f t="shared" si="12"/>
        <v>0</v>
      </c>
      <c r="Q42" s="320">
        <f t="shared" si="12"/>
        <v>0</v>
      </c>
      <c r="R42" s="320">
        <f t="shared" si="12"/>
        <v>0</v>
      </c>
      <c r="S42" s="320">
        <f t="shared" si="12"/>
        <v>0</v>
      </c>
      <c r="T42" s="320">
        <f t="shared" si="12"/>
        <v>0</v>
      </c>
      <c r="U42" s="320">
        <f t="shared" si="12"/>
        <v>0</v>
      </c>
      <c r="V42" s="320">
        <f t="shared" si="12"/>
        <v>0</v>
      </c>
      <c r="W42" s="320">
        <f t="shared" si="12"/>
        <v>0</v>
      </c>
      <c r="X42" s="320">
        <f t="shared" si="12"/>
        <v>0</v>
      </c>
      <c r="Y42" s="320">
        <f t="shared" si="12"/>
        <v>0</v>
      </c>
      <c r="Z42" s="320">
        <f t="shared" si="12"/>
        <v>0</v>
      </c>
      <c r="AA42" s="320">
        <f t="shared" si="12"/>
        <v>0</v>
      </c>
      <c r="AB42" s="320"/>
      <c r="AC42" s="320">
        <f>SUM(AC8:AC38)</f>
        <v>0</v>
      </c>
      <c r="AD42" s="320">
        <f t="shared" ref="AD42:AQ42" si="13">SUM(AD8:AD38)</f>
        <v>0</v>
      </c>
      <c r="AE42" s="320">
        <f t="shared" si="13"/>
        <v>0</v>
      </c>
      <c r="AF42" s="320">
        <f t="shared" si="13"/>
        <v>0</v>
      </c>
      <c r="AG42" s="320">
        <f t="shared" si="13"/>
        <v>0</v>
      </c>
      <c r="AH42" s="320">
        <f t="shared" si="13"/>
        <v>0</v>
      </c>
      <c r="AI42" s="320">
        <f t="shared" si="13"/>
        <v>0</v>
      </c>
      <c r="AJ42" s="320">
        <f t="shared" si="13"/>
        <v>0</v>
      </c>
      <c r="AK42" s="320">
        <f t="shared" si="13"/>
        <v>0</v>
      </c>
      <c r="AL42" s="320">
        <f t="shared" si="13"/>
        <v>0</v>
      </c>
      <c r="AM42" s="320">
        <f t="shared" si="13"/>
        <v>0</v>
      </c>
      <c r="AN42" s="320">
        <f t="shared" si="13"/>
        <v>0</v>
      </c>
      <c r="AO42" s="320">
        <f t="shared" si="13"/>
        <v>0</v>
      </c>
      <c r="AP42" s="320">
        <f t="shared" si="13"/>
        <v>0</v>
      </c>
      <c r="AQ42" s="546">
        <f t="shared" si="13"/>
        <v>0</v>
      </c>
      <c r="AR42" s="8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</row>
    <row r="43" spans="1:73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SUM(M42)+Juli!M43</f>
        <v>0</v>
      </c>
      <c r="N43" s="318">
        <f>SUM(N42)+Juli!N43</f>
        <v>0</v>
      </c>
      <c r="O43" s="318">
        <f>SUM(O42)+Juli!O43</f>
        <v>0</v>
      </c>
      <c r="P43" s="318">
        <f>SUM(P42)+Juli!P43</f>
        <v>0</v>
      </c>
      <c r="Q43" s="318">
        <f>SUM(Q42)+Juli!Q43</f>
        <v>0</v>
      </c>
      <c r="R43" s="318">
        <f>SUM(R42)+Juli!R43</f>
        <v>0</v>
      </c>
      <c r="S43" s="318">
        <f>SUM(S42)+Juli!S43</f>
        <v>0</v>
      </c>
      <c r="T43" s="318">
        <f>SUM(T42)+Juli!T43</f>
        <v>0</v>
      </c>
      <c r="U43" s="318">
        <f>SUM(U42)+Juli!U43</f>
        <v>0</v>
      </c>
      <c r="V43" s="318">
        <f>SUM(V42)+Juli!V43</f>
        <v>0</v>
      </c>
      <c r="W43" s="318">
        <f>SUM(W42)+Juli!W43</f>
        <v>0</v>
      </c>
      <c r="X43" s="318">
        <f>SUM(X42)+Juli!X43</f>
        <v>0</v>
      </c>
      <c r="Y43" s="318">
        <f>SUM(Y42)+Juli!Y43</f>
        <v>0</v>
      </c>
      <c r="Z43" s="318">
        <f>SUM(Z42)+Juli!Z43</f>
        <v>0</v>
      </c>
      <c r="AA43" s="318">
        <f>SUM(AA42)+Juli!AA43</f>
        <v>0</v>
      </c>
      <c r="AB43" s="318"/>
      <c r="AC43" s="318">
        <f>SUM(AC42)+Juli!AC43</f>
        <v>0</v>
      </c>
      <c r="AD43" s="318">
        <f>SUM(AD42)+Juli!AD43</f>
        <v>0</v>
      </c>
      <c r="AE43" s="318">
        <f>SUM(AE42)+Juli!AE43</f>
        <v>0</v>
      </c>
      <c r="AF43" s="318">
        <f>SUM(AF42)+Juli!AF43</f>
        <v>0</v>
      </c>
      <c r="AG43" s="318">
        <f>SUM(AG42)+Juli!AG43</f>
        <v>0</v>
      </c>
      <c r="AH43" s="318">
        <f>SUM(AH42)+Juli!AH43</f>
        <v>0</v>
      </c>
      <c r="AI43" s="318">
        <f>SUM(AI42)+Juli!AI43</f>
        <v>0</v>
      </c>
      <c r="AJ43" s="318">
        <f>SUM(AJ42)+Juli!AJ43</f>
        <v>0</v>
      </c>
      <c r="AK43" s="318">
        <f>SUM(AK42)+Juli!AK43</f>
        <v>0</v>
      </c>
      <c r="AL43" s="318">
        <f>SUM(AL42)+Juli!AL43</f>
        <v>0</v>
      </c>
      <c r="AM43" s="318">
        <f>SUM(AM42)+Juli!AM43</f>
        <v>0</v>
      </c>
      <c r="AN43" s="318">
        <f>SUM(AN42)+Juli!AN43</f>
        <v>0</v>
      </c>
      <c r="AO43" s="318">
        <f>SUM(AO42)+Juli!AO43</f>
        <v>0</v>
      </c>
      <c r="AP43" s="318">
        <f>SUM(AP42)+Juli!AP43</f>
        <v>0</v>
      </c>
      <c r="AQ43" s="545">
        <f>SUM(AQ42)+Juli!AQ43</f>
        <v>0</v>
      </c>
      <c r="AR43" s="8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</row>
    <row r="44" spans="1:73" hidden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AB44" s="185"/>
    </row>
    <row r="45" spans="1:73" hidden="1">
      <c r="A45" s="295" t="s">
        <v>151</v>
      </c>
      <c r="C45" s="791"/>
      <c r="G45" s="22" t="e">
        <f>INT(G44)</f>
        <v>#REF!</v>
      </c>
      <c r="AB45" s="185"/>
    </row>
    <row r="46" spans="1:73" hidden="1">
      <c r="A46" s="295" t="s">
        <v>151</v>
      </c>
      <c r="C46" s="799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182</v>
      </c>
      <c r="T46" s="20"/>
      <c r="U46" s="20"/>
      <c r="V46" s="20"/>
      <c r="W46" s="20"/>
      <c r="X46" s="20"/>
      <c r="Y46" s="20"/>
      <c r="Z46" s="20"/>
      <c r="AA46" s="20"/>
      <c r="AB46" s="185"/>
      <c r="AC46" s="20"/>
      <c r="AD46" s="20"/>
      <c r="AE46" s="20"/>
      <c r="AF46" s="20"/>
      <c r="AG46" s="20"/>
    </row>
    <row r="47" spans="1:73">
      <c r="A47" s="295"/>
      <c r="C47" s="295"/>
      <c r="G47" s="22"/>
      <c r="J47" s="17"/>
      <c r="K47" s="215"/>
      <c r="AB47" s="185"/>
    </row>
    <row r="48" spans="1:73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EEECE1"/>
  </sheetPr>
  <dimension ref="A1:BU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2" sqref="J42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57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V2" s="19"/>
      <c r="W2" s="17"/>
      <c r="X2" s="17"/>
      <c r="Y2" s="17"/>
      <c r="Z2" s="17"/>
      <c r="AA2" s="17"/>
      <c r="AB2" s="172" t="str">
        <f t="shared" ref="AB2:AC4" si="0">+L2</f>
        <v xml:space="preserve">Namn: </v>
      </c>
      <c r="AC2" s="71">
        <f t="shared" si="0"/>
        <v>0</v>
      </c>
      <c r="AD2" s="17"/>
      <c r="AE2" s="17"/>
    </row>
    <row r="3" spans="1:44" s="10" customFormat="1">
      <c r="A3" s="40" t="s">
        <v>93</v>
      </c>
      <c r="B3" s="9"/>
      <c r="C3" s="15"/>
      <c r="D3" s="6" t="s">
        <v>188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September</v>
      </c>
      <c r="N3" s="12"/>
      <c r="O3" s="12"/>
      <c r="P3" s="12"/>
      <c r="Q3" s="12"/>
      <c r="R3" s="12"/>
      <c r="V3" s="295"/>
      <c r="W3" s="17"/>
      <c r="X3" s="17"/>
      <c r="Y3" s="17"/>
      <c r="Z3" s="17"/>
      <c r="AA3" s="17"/>
      <c r="AB3" s="172" t="str">
        <f t="shared" si="0"/>
        <v xml:space="preserve">Månad: </v>
      </c>
      <c r="AC3" s="71" t="str">
        <f t="shared" si="0"/>
        <v>September</v>
      </c>
      <c r="AD3" s="17"/>
      <c r="AE3" s="17"/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5"/>
      <c r="AB5" s="676"/>
      <c r="AC5" s="676"/>
    </row>
    <row r="6" spans="1:44">
      <c r="A6" s="849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535" customFormat="1" ht="12.75" customHeight="1" thickBot="1">
      <c r="A7" s="89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</row>
    <row r="8" spans="1:44" s="519" customFormat="1">
      <c r="A8" s="1476"/>
      <c r="B8" s="1417">
        <v>1</v>
      </c>
      <c r="C8" s="564" t="s">
        <v>140</v>
      </c>
      <c r="D8" s="1392"/>
      <c r="E8" s="1392"/>
      <c r="F8" s="1449"/>
      <c r="G8" s="1449"/>
      <c r="H8" s="1394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451">
        <f>Normtid!$B$34</f>
        <v>0.3125</v>
      </c>
      <c r="J8" s="1425">
        <f>IF(H8=0,0,H8-I8)</f>
        <v>0</v>
      </c>
      <c r="K8" s="1397"/>
      <c r="L8" s="964">
        <f t="shared" ref="L8:L37" si="2">B8</f>
        <v>1</v>
      </c>
      <c r="M8" s="955">
        <f>-(N8+O8+P8+Q8+R8+S8+T8+U8+V8+W8+X8+Y8+Z8+AA8+AC8+AD8+AE8+AF8+AG8+AH8+AJ8+AL8+AN8+AP8)+H8</f>
        <v>0</v>
      </c>
      <c r="N8" s="963"/>
      <c r="O8" s="963"/>
      <c r="P8" s="963"/>
      <c r="Q8" s="963"/>
      <c r="R8" s="963"/>
      <c r="S8" s="963"/>
      <c r="T8" s="963"/>
      <c r="U8" s="963"/>
      <c r="V8" s="963"/>
      <c r="W8" s="963"/>
      <c r="X8" s="963"/>
      <c r="Y8" s="963"/>
      <c r="Z8" s="963"/>
      <c r="AA8" s="963"/>
      <c r="AB8" s="964">
        <f>+L8</f>
        <v>1</v>
      </c>
      <c r="AC8" s="963"/>
      <c r="AD8" s="963"/>
      <c r="AE8" s="963"/>
      <c r="AF8" s="963"/>
      <c r="AG8" s="963"/>
      <c r="AH8" s="963"/>
      <c r="AI8" s="963"/>
      <c r="AJ8" s="963"/>
      <c r="AK8" s="963"/>
      <c r="AL8" s="963"/>
      <c r="AM8" s="963"/>
      <c r="AN8" s="963"/>
      <c r="AO8" s="963"/>
      <c r="AP8" s="963"/>
      <c r="AQ8" s="972"/>
    </row>
    <row r="9" spans="1:44" s="519" customFormat="1">
      <c r="A9" s="1423"/>
      <c r="B9" s="1475">
        <v>2</v>
      </c>
      <c r="C9" s="564" t="s">
        <v>141</v>
      </c>
      <c r="D9" s="1402"/>
      <c r="E9" s="1402"/>
      <c r="F9" s="1403"/>
      <c r="G9" s="1403"/>
      <c r="H9" s="1450">
        <f t="shared" ref="H9:H37" si="3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1451">
        <f>Normtid!$B$34</f>
        <v>0.3125</v>
      </c>
      <c r="J9" s="1452">
        <f t="shared" ref="J9:J37" si="4">IF(H9=0,0,H9-I9)</f>
        <v>0</v>
      </c>
      <c r="K9" s="1404"/>
      <c r="L9" s="818">
        <f t="shared" si="2"/>
        <v>2</v>
      </c>
      <c r="M9" s="814">
        <f t="shared" ref="M9:M37" si="5">-(N9+O9+P9+Q9+R9+S9+T9+U9+V9+W9+X9+Y9+Z9+AA9+AC9+AD9+AE9+AF9+AG9+AH9+AJ9+AL9+AN9+AP9)+H9</f>
        <v>0</v>
      </c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7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1480"/>
      <c r="B10" s="1417">
        <v>3</v>
      </c>
      <c r="C10" s="564" t="s">
        <v>142</v>
      </c>
      <c r="D10" s="1402"/>
      <c r="E10" s="1402"/>
      <c r="F10" s="1403"/>
      <c r="G10" s="1403"/>
      <c r="H10" s="1394">
        <f t="shared" si="3"/>
        <v>0</v>
      </c>
      <c r="I10" s="1451">
        <f>Normtid!$B$34</f>
        <v>0.3125</v>
      </c>
      <c r="J10" s="1396">
        <f t="shared" si="4"/>
        <v>0</v>
      </c>
      <c r="K10" s="1404"/>
      <c r="L10" s="818">
        <f t="shared" si="2"/>
        <v>3</v>
      </c>
      <c r="M10" s="814">
        <f t="shared" si="5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519" customFormat="1">
      <c r="A11" s="1480">
        <v>36</v>
      </c>
      <c r="B11" s="1406">
        <v>4</v>
      </c>
      <c r="C11" s="564" t="s">
        <v>144</v>
      </c>
      <c r="D11" s="1402"/>
      <c r="E11" s="1402"/>
      <c r="F11" s="1403"/>
      <c r="G11" s="1403"/>
      <c r="H11" s="1394">
        <f t="shared" si="3"/>
        <v>0</v>
      </c>
      <c r="I11" s="1451">
        <f>Normtid!$B$34</f>
        <v>0.3125</v>
      </c>
      <c r="J11" s="1396">
        <f t="shared" si="4"/>
        <v>0</v>
      </c>
      <c r="K11" s="1404"/>
      <c r="L11" s="818">
        <f t="shared" si="2"/>
        <v>4</v>
      </c>
      <c r="M11" s="814">
        <f t="shared" si="5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6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945"/>
    </row>
    <row r="12" spans="1:44" s="519" customFormat="1">
      <c r="A12" s="1480"/>
      <c r="B12" s="1408">
        <v>5</v>
      </c>
      <c r="C12" s="564" t="s">
        <v>136</v>
      </c>
      <c r="D12" s="1402"/>
      <c r="E12" s="1402"/>
      <c r="F12" s="1403"/>
      <c r="G12" s="1403"/>
      <c r="H12" s="1394">
        <f t="shared" si="3"/>
        <v>0</v>
      </c>
      <c r="I12" s="1451">
        <f>Normtid!$B$34</f>
        <v>0.3125</v>
      </c>
      <c r="J12" s="1396">
        <f t="shared" si="4"/>
        <v>0</v>
      </c>
      <c r="K12" s="1404"/>
      <c r="L12" s="818">
        <f t="shared" si="2"/>
        <v>5</v>
      </c>
      <c r="M12" s="814">
        <f t="shared" si="5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45"/>
    </row>
    <row r="13" spans="1:44" s="520" customFormat="1">
      <c r="A13" s="1480"/>
      <c r="B13" s="1477">
        <v>6</v>
      </c>
      <c r="C13" s="622" t="s">
        <v>138</v>
      </c>
      <c r="D13" s="764"/>
      <c r="E13" s="764"/>
      <c r="F13" s="765"/>
      <c r="G13" s="765"/>
      <c r="H13" s="766">
        <f t="shared" si="3"/>
        <v>0</v>
      </c>
      <c r="I13" s="1238"/>
      <c r="J13" s="778">
        <f t="shared" si="4"/>
        <v>0</v>
      </c>
      <c r="K13" s="866"/>
      <c r="L13" s="767">
        <f t="shared" si="2"/>
        <v>6</v>
      </c>
      <c r="M13" s="806">
        <f t="shared" si="5"/>
        <v>0</v>
      </c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4">
        <f t="shared" si="6"/>
        <v>6</v>
      </c>
      <c r="AC13" s="753"/>
      <c r="AD13" s="755"/>
      <c r="AE13" s="755"/>
      <c r="AF13" s="756"/>
      <c r="AG13" s="753"/>
      <c r="AH13" s="753"/>
      <c r="AI13" s="753"/>
      <c r="AJ13" s="753"/>
      <c r="AK13" s="753"/>
      <c r="AL13" s="753"/>
      <c r="AM13" s="753"/>
      <c r="AN13" s="753"/>
      <c r="AO13" s="753"/>
      <c r="AP13" s="753"/>
      <c r="AQ13" s="753"/>
      <c r="AR13" s="519"/>
    </row>
    <row r="14" spans="1:44" s="520" customFormat="1">
      <c r="A14" s="1112"/>
      <c r="B14" s="1320">
        <v>7</v>
      </c>
      <c r="C14" s="623" t="s">
        <v>139</v>
      </c>
      <c r="D14" s="764"/>
      <c r="E14" s="764"/>
      <c r="F14" s="765"/>
      <c r="G14" s="765"/>
      <c r="H14" s="766">
        <f t="shared" si="3"/>
        <v>0</v>
      </c>
      <c r="I14" s="1238"/>
      <c r="J14" s="778">
        <f t="shared" si="4"/>
        <v>0</v>
      </c>
      <c r="K14" s="866"/>
      <c r="L14" s="767">
        <f t="shared" si="2"/>
        <v>7</v>
      </c>
      <c r="M14" s="809">
        <f t="shared" si="5"/>
        <v>0</v>
      </c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6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759"/>
      <c r="AR14" s="519"/>
    </row>
    <row r="15" spans="1:44" s="519" customFormat="1">
      <c r="A15" s="1484"/>
      <c r="B15" s="1453">
        <v>8</v>
      </c>
      <c r="C15" s="564" t="s">
        <v>140</v>
      </c>
      <c r="D15" s="1402"/>
      <c r="E15" s="1402"/>
      <c r="F15" s="1403"/>
      <c r="G15" s="1403"/>
      <c r="H15" s="1394">
        <f t="shared" si="3"/>
        <v>0</v>
      </c>
      <c r="I15" s="1451">
        <f>Normtid!$B$34</f>
        <v>0.3125</v>
      </c>
      <c r="J15" s="1396">
        <f>IF(H15=0,0,H15-I15)</f>
        <v>0</v>
      </c>
      <c r="K15" s="1404"/>
      <c r="L15" s="818">
        <f t="shared" si="2"/>
        <v>8</v>
      </c>
      <c r="M15" s="814">
        <f t="shared" si="5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6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45"/>
    </row>
    <row r="16" spans="1:44" s="519" customFormat="1">
      <c r="A16" s="1480"/>
      <c r="B16" s="1454">
        <v>9</v>
      </c>
      <c r="C16" s="564" t="s">
        <v>141</v>
      </c>
      <c r="D16" s="1402"/>
      <c r="E16" s="1455"/>
      <c r="F16" s="1403"/>
      <c r="G16" s="1403"/>
      <c r="H16" s="1394">
        <f t="shared" si="3"/>
        <v>0</v>
      </c>
      <c r="I16" s="1451">
        <f>Normtid!$B$34</f>
        <v>0.3125</v>
      </c>
      <c r="J16" s="1396">
        <f>IF(H16=0,0,H16-I16)</f>
        <v>0</v>
      </c>
      <c r="K16" s="1404"/>
      <c r="L16" s="818">
        <f t="shared" si="2"/>
        <v>9</v>
      </c>
      <c r="M16" s="814">
        <f t="shared" si="5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0"/>
      <c r="B17" s="1456">
        <v>10</v>
      </c>
      <c r="C17" s="564" t="s">
        <v>142</v>
      </c>
      <c r="D17" s="1457"/>
      <c r="E17" s="1431"/>
      <c r="F17" s="1458"/>
      <c r="G17" s="1403"/>
      <c r="H17" s="1394">
        <f t="shared" si="3"/>
        <v>0</v>
      </c>
      <c r="I17" s="1451">
        <f>Normtid!$B$34</f>
        <v>0.3125</v>
      </c>
      <c r="J17" s="1396">
        <f t="shared" si="4"/>
        <v>0</v>
      </c>
      <c r="K17" s="1404"/>
      <c r="L17" s="818">
        <f t="shared" si="2"/>
        <v>10</v>
      </c>
      <c r="M17" s="814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19" customFormat="1">
      <c r="A18" s="1480">
        <v>37</v>
      </c>
      <c r="B18" s="1408">
        <v>11</v>
      </c>
      <c r="C18" s="564" t="s">
        <v>144</v>
      </c>
      <c r="D18" s="1457"/>
      <c r="E18" s="1459"/>
      <c r="F18" s="1458"/>
      <c r="G18" s="1403"/>
      <c r="H18" s="1394">
        <f t="shared" si="3"/>
        <v>0</v>
      </c>
      <c r="I18" s="1451">
        <f>Normtid!$B$34</f>
        <v>0.3125</v>
      </c>
      <c r="J18" s="1396">
        <f>IF(H18=0,0,H18-I18)</f>
        <v>0</v>
      </c>
      <c r="K18" s="1404"/>
      <c r="L18" s="818">
        <f t="shared" si="2"/>
        <v>11</v>
      </c>
      <c r="M18" s="814">
        <f t="shared" si="5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45"/>
    </row>
    <row r="19" spans="1:44" s="519" customFormat="1">
      <c r="A19" s="1480"/>
      <c r="B19" s="1408">
        <v>12</v>
      </c>
      <c r="C19" s="564" t="s">
        <v>136</v>
      </c>
      <c r="D19" s="1402"/>
      <c r="E19" s="1392"/>
      <c r="F19" s="1403"/>
      <c r="G19" s="1403"/>
      <c r="H19" s="1394">
        <f t="shared" si="3"/>
        <v>0</v>
      </c>
      <c r="I19" s="1451">
        <f>Normtid!$B$34</f>
        <v>0.3125</v>
      </c>
      <c r="J19" s="1396">
        <f>IF(H19=0,0,H19-I19)</f>
        <v>0</v>
      </c>
      <c r="K19" s="1404"/>
      <c r="L19" s="818">
        <f t="shared" si="2"/>
        <v>12</v>
      </c>
      <c r="M19" s="814">
        <f t="shared" si="5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45"/>
    </row>
    <row r="20" spans="1:44" s="520" customFormat="1">
      <c r="A20" s="1480"/>
      <c r="B20" s="621">
        <v>13</v>
      </c>
      <c r="C20" s="622" t="s">
        <v>138</v>
      </c>
      <c r="D20" s="764"/>
      <c r="E20" s="764"/>
      <c r="F20" s="765"/>
      <c r="G20" s="765"/>
      <c r="H20" s="766">
        <f t="shared" si="3"/>
        <v>0</v>
      </c>
      <c r="I20" s="1238"/>
      <c r="J20" s="778">
        <f t="shared" si="4"/>
        <v>0</v>
      </c>
      <c r="K20" s="866"/>
      <c r="L20" s="767">
        <f t="shared" si="2"/>
        <v>13</v>
      </c>
      <c r="M20" s="806">
        <f t="shared" si="5"/>
        <v>0</v>
      </c>
      <c r="N20" s="753"/>
      <c r="O20" s="753"/>
      <c r="P20" s="753"/>
      <c r="Q20" s="753"/>
      <c r="R20" s="753"/>
      <c r="S20" s="753"/>
      <c r="T20" s="753"/>
      <c r="U20" s="753"/>
      <c r="V20" s="753"/>
      <c r="W20" s="753"/>
      <c r="X20" s="753"/>
      <c r="Y20" s="753"/>
      <c r="Z20" s="753"/>
      <c r="AA20" s="753"/>
      <c r="AB20" s="754">
        <f t="shared" si="6"/>
        <v>13</v>
      </c>
      <c r="AC20" s="753"/>
      <c r="AD20" s="755"/>
      <c r="AE20" s="755"/>
      <c r="AF20" s="756"/>
      <c r="AG20" s="753"/>
      <c r="AH20" s="753"/>
      <c r="AI20" s="753"/>
      <c r="AJ20" s="753"/>
      <c r="AK20" s="753"/>
      <c r="AL20" s="753"/>
      <c r="AM20" s="753"/>
      <c r="AN20" s="753"/>
      <c r="AO20" s="753"/>
      <c r="AP20" s="753"/>
      <c r="AQ20" s="753"/>
      <c r="AR20" s="519"/>
    </row>
    <row r="21" spans="1:44" s="520" customFormat="1">
      <c r="A21" s="1483"/>
      <c r="B21" s="621">
        <v>14</v>
      </c>
      <c r="C21" s="623" t="s">
        <v>139</v>
      </c>
      <c r="D21" s="764"/>
      <c r="E21" s="764"/>
      <c r="F21" s="765"/>
      <c r="G21" s="765"/>
      <c r="H21" s="766">
        <f t="shared" si="3"/>
        <v>0</v>
      </c>
      <c r="I21" s="1238"/>
      <c r="J21" s="778">
        <f t="shared" si="4"/>
        <v>0</v>
      </c>
      <c r="K21" s="866"/>
      <c r="L21" s="767">
        <f t="shared" si="2"/>
        <v>14</v>
      </c>
      <c r="M21" s="809">
        <f t="shared" si="5"/>
        <v>0</v>
      </c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6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759"/>
      <c r="AR21" s="519"/>
    </row>
    <row r="22" spans="1:44" s="519" customFormat="1">
      <c r="A22" s="1480"/>
      <c r="B22" s="1460">
        <v>15</v>
      </c>
      <c r="C22" s="564" t="s">
        <v>140</v>
      </c>
      <c r="D22" s="1402"/>
      <c r="E22" s="1402"/>
      <c r="F22" s="1403"/>
      <c r="G22" s="1403"/>
      <c r="H22" s="1394">
        <f t="shared" si="3"/>
        <v>0</v>
      </c>
      <c r="I22" s="1451">
        <f>Normtid!$B$34</f>
        <v>0.3125</v>
      </c>
      <c r="J22" s="1461">
        <f>IF(H22=0,0,H22-I22)</f>
        <v>0</v>
      </c>
      <c r="K22" s="1462"/>
      <c r="L22" s="818">
        <f t="shared" si="2"/>
        <v>15</v>
      </c>
      <c r="M22" s="814">
        <f t="shared" si="5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6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45"/>
    </row>
    <row r="23" spans="1:44" s="519" customFormat="1">
      <c r="A23" s="1480"/>
      <c r="B23" s="1460">
        <v>16</v>
      </c>
      <c r="C23" s="564" t="s">
        <v>141</v>
      </c>
      <c r="D23" s="1402"/>
      <c r="E23" s="1402"/>
      <c r="F23" s="1403"/>
      <c r="G23" s="1403"/>
      <c r="H23" s="1394">
        <f t="shared" si="3"/>
        <v>0</v>
      </c>
      <c r="I23" s="1451">
        <f>Normtid!$B$34</f>
        <v>0.3125</v>
      </c>
      <c r="J23" s="1430">
        <f t="shared" si="4"/>
        <v>0</v>
      </c>
      <c r="K23" s="1404"/>
      <c r="L23" s="818">
        <f t="shared" si="2"/>
        <v>16</v>
      </c>
      <c r="M23" s="814">
        <f t="shared" si="5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0"/>
      <c r="B24" s="1460">
        <v>17</v>
      </c>
      <c r="C24" s="564" t="s">
        <v>142</v>
      </c>
      <c r="D24" s="1402"/>
      <c r="E24" s="1402"/>
      <c r="F24" s="1403"/>
      <c r="G24" s="1403"/>
      <c r="H24" s="1394">
        <f t="shared" si="3"/>
        <v>0</v>
      </c>
      <c r="I24" s="1451">
        <f>Normtid!$B$34</f>
        <v>0.3125</v>
      </c>
      <c r="J24" s="1463">
        <f>IF(H24=0,0,H24-I24)</f>
        <v>0</v>
      </c>
      <c r="K24" s="1404"/>
      <c r="L24" s="818">
        <f t="shared" si="2"/>
        <v>17</v>
      </c>
      <c r="M24" s="814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19" customFormat="1">
      <c r="A25" s="1480">
        <v>38</v>
      </c>
      <c r="B25" s="1408">
        <v>18</v>
      </c>
      <c r="C25" s="564" t="s">
        <v>144</v>
      </c>
      <c r="D25" s="1402"/>
      <c r="E25" s="1402"/>
      <c r="F25" s="1403"/>
      <c r="G25" s="1403"/>
      <c r="H25" s="1394">
        <f t="shared" si="3"/>
        <v>0</v>
      </c>
      <c r="I25" s="1451">
        <f>Normtid!$B$34</f>
        <v>0.3125</v>
      </c>
      <c r="J25" s="1396">
        <f>IF(H25=0,0,H25-I25)</f>
        <v>0</v>
      </c>
      <c r="K25" s="1404"/>
      <c r="L25" s="818">
        <f t="shared" si="2"/>
        <v>18</v>
      </c>
      <c r="M25" s="814">
        <f t="shared" si="5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45"/>
    </row>
    <row r="26" spans="1:44" s="519" customFormat="1">
      <c r="A26" s="1480"/>
      <c r="B26" s="1408">
        <v>19</v>
      </c>
      <c r="C26" s="1391" t="s">
        <v>136</v>
      </c>
      <c r="D26" s="1402"/>
      <c r="E26" s="1402"/>
      <c r="F26" s="1403"/>
      <c r="G26" s="1403"/>
      <c r="H26" s="1394">
        <f t="shared" si="3"/>
        <v>0</v>
      </c>
      <c r="I26" s="1451">
        <f>Normtid!$B$34</f>
        <v>0.3125</v>
      </c>
      <c r="J26" s="1396">
        <f>IF(H26=0,0,H26-I26)</f>
        <v>0</v>
      </c>
      <c r="K26" s="1404"/>
      <c r="L26" s="818">
        <f t="shared" si="2"/>
        <v>19</v>
      </c>
      <c r="M26" s="814">
        <f t="shared" si="5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45"/>
    </row>
    <row r="27" spans="1:44" s="520" customFormat="1">
      <c r="A27" s="1480"/>
      <c r="B27" s="621">
        <v>20</v>
      </c>
      <c r="C27" s="762" t="s">
        <v>138</v>
      </c>
      <c r="D27" s="764"/>
      <c r="E27" s="764"/>
      <c r="F27" s="765"/>
      <c r="G27" s="765"/>
      <c r="H27" s="766">
        <f t="shared" si="3"/>
        <v>0</v>
      </c>
      <c r="I27" s="1238"/>
      <c r="J27" s="778">
        <f t="shared" si="4"/>
        <v>0</v>
      </c>
      <c r="K27" s="866"/>
      <c r="L27" s="767">
        <f t="shared" si="2"/>
        <v>20</v>
      </c>
      <c r="M27" s="806">
        <f t="shared" si="5"/>
        <v>0</v>
      </c>
      <c r="N27" s="753"/>
      <c r="O27" s="753"/>
      <c r="P27" s="753"/>
      <c r="Q27" s="753"/>
      <c r="R27" s="753"/>
      <c r="S27" s="753"/>
      <c r="T27" s="753"/>
      <c r="U27" s="753"/>
      <c r="V27" s="753"/>
      <c r="W27" s="753"/>
      <c r="X27" s="753"/>
      <c r="Y27" s="753"/>
      <c r="Z27" s="753"/>
      <c r="AA27" s="753"/>
      <c r="AB27" s="754">
        <f t="shared" si="6"/>
        <v>20</v>
      </c>
      <c r="AC27" s="753"/>
      <c r="AD27" s="755"/>
      <c r="AE27" s="755"/>
      <c r="AF27" s="756"/>
      <c r="AG27" s="753"/>
      <c r="AH27" s="753"/>
      <c r="AI27" s="753"/>
      <c r="AJ27" s="753"/>
      <c r="AK27" s="753"/>
      <c r="AL27" s="753"/>
      <c r="AM27" s="753"/>
      <c r="AN27" s="753"/>
      <c r="AO27" s="753"/>
      <c r="AP27" s="753"/>
      <c r="AQ27" s="753"/>
      <c r="AR27" s="519"/>
    </row>
    <row r="28" spans="1:44" s="520" customFormat="1">
      <c r="A28" s="1112"/>
      <c r="B28" s="621">
        <v>21</v>
      </c>
      <c r="C28" s="973" t="s">
        <v>139</v>
      </c>
      <c r="D28" s="764"/>
      <c r="E28" s="764"/>
      <c r="F28" s="765"/>
      <c r="G28" s="765"/>
      <c r="H28" s="766">
        <f t="shared" si="3"/>
        <v>0</v>
      </c>
      <c r="I28" s="1238"/>
      <c r="J28" s="778">
        <f t="shared" si="4"/>
        <v>0</v>
      </c>
      <c r="K28" s="819"/>
      <c r="L28" s="767">
        <f t="shared" si="2"/>
        <v>21</v>
      </c>
      <c r="M28" s="809">
        <f t="shared" si="5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6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759"/>
      <c r="AR28" s="519"/>
    </row>
    <row r="29" spans="1:44" s="519" customFormat="1">
      <c r="A29" s="1480"/>
      <c r="B29" s="1460">
        <v>22</v>
      </c>
      <c r="C29" s="1464" t="s">
        <v>140</v>
      </c>
      <c r="D29" s="1402"/>
      <c r="E29" s="1402"/>
      <c r="F29" s="1403"/>
      <c r="G29" s="1403"/>
      <c r="H29" s="1394">
        <f t="shared" si="3"/>
        <v>0</v>
      </c>
      <c r="I29" s="1451">
        <f>Normtid!$B$34</f>
        <v>0.3125</v>
      </c>
      <c r="J29" s="1396">
        <f t="shared" si="4"/>
        <v>0</v>
      </c>
      <c r="K29" s="1404"/>
      <c r="L29" s="818">
        <f t="shared" si="2"/>
        <v>22</v>
      </c>
      <c r="M29" s="814">
        <f t="shared" si="5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6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45"/>
    </row>
    <row r="30" spans="1:44" s="519" customFormat="1">
      <c r="A30" s="1480"/>
      <c r="B30" s="1460">
        <v>23</v>
      </c>
      <c r="C30" s="1391" t="s">
        <v>141</v>
      </c>
      <c r="D30" s="1402"/>
      <c r="E30" s="1402"/>
      <c r="F30" s="1403"/>
      <c r="G30" s="1403"/>
      <c r="H30" s="1394">
        <f t="shared" si="3"/>
        <v>0</v>
      </c>
      <c r="I30" s="1451">
        <f>Normtid!$B$34</f>
        <v>0.3125</v>
      </c>
      <c r="J30" s="1396">
        <f t="shared" si="4"/>
        <v>0</v>
      </c>
      <c r="K30" s="1404"/>
      <c r="L30" s="818">
        <f t="shared" si="2"/>
        <v>23</v>
      </c>
      <c r="M30" s="814">
        <f t="shared" si="5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0"/>
      <c r="B31" s="1460">
        <v>24</v>
      </c>
      <c r="C31" s="1465" t="s">
        <v>142</v>
      </c>
      <c r="D31" s="1402"/>
      <c r="E31" s="1402"/>
      <c r="F31" s="1403"/>
      <c r="G31" s="1403"/>
      <c r="H31" s="1394">
        <f t="shared" si="3"/>
        <v>0</v>
      </c>
      <c r="I31" s="1451">
        <f>Normtid!$B$34</f>
        <v>0.3125</v>
      </c>
      <c r="J31" s="1396">
        <f t="shared" si="4"/>
        <v>0</v>
      </c>
      <c r="K31" s="1404"/>
      <c r="L31" s="818">
        <f t="shared" si="2"/>
        <v>24</v>
      </c>
      <c r="M31" s="814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19" customFormat="1">
      <c r="A32" s="1480">
        <v>39</v>
      </c>
      <c r="B32" s="1408">
        <v>25</v>
      </c>
      <c r="C32" s="1466" t="s">
        <v>144</v>
      </c>
      <c r="D32" s="1402"/>
      <c r="E32" s="1402"/>
      <c r="F32" s="1403"/>
      <c r="G32" s="1403"/>
      <c r="H32" s="1394">
        <f t="shared" si="3"/>
        <v>0</v>
      </c>
      <c r="I32" s="1451">
        <f>Normtid!$B$34</f>
        <v>0.3125</v>
      </c>
      <c r="J32" s="1396">
        <f t="shared" si="4"/>
        <v>0</v>
      </c>
      <c r="K32" s="1404"/>
      <c r="L32" s="818">
        <f t="shared" si="2"/>
        <v>25</v>
      </c>
      <c r="M32" s="814">
        <f t="shared" si="5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45"/>
    </row>
    <row r="33" spans="1:73" s="519" customFormat="1">
      <c r="A33" s="1480"/>
      <c r="B33" s="1408">
        <v>26</v>
      </c>
      <c r="C33" s="1467" t="s">
        <v>136</v>
      </c>
      <c r="D33" s="1402"/>
      <c r="E33" s="1402"/>
      <c r="F33" s="1403"/>
      <c r="G33" s="1403"/>
      <c r="H33" s="1394">
        <f t="shared" si="3"/>
        <v>0</v>
      </c>
      <c r="I33" s="1451">
        <f>Normtid!$B$34</f>
        <v>0.3125</v>
      </c>
      <c r="J33" s="1396">
        <f t="shared" si="4"/>
        <v>0</v>
      </c>
      <c r="K33" s="1404"/>
      <c r="L33" s="818">
        <f t="shared" si="2"/>
        <v>26</v>
      </c>
      <c r="M33" s="814">
        <f t="shared" si="5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45"/>
    </row>
    <row r="34" spans="1:73" s="520" customFormat="1">
      <c r="A34" s="1480"/>
      <c r="B34" s="621">
        <v>27</v>
      </c>
      <c r="C34" s="1214" t="s">
        <v>138</v>
      </c>
      <c r="D34" s="764"/>
      <c r="E34" s="764"/>
      <c r="F34" s="765"/>
      <c r="G34" s="765"/>
      <c r="H34" s="766">
        <f t="shared" si="3"/>
        <v>0</v>
      </c>
      <c r="I34" s="1238"/>
      <c r="J34" s="778">
        <f t="shared" si="4"/>
        <v>0</v>
      </c>
      <c r="K34" s="866"/>
      <c r="L34" s="767">
        <f t="shared" si="2"/>
        <v>27</v>
      </c>
      <c r="M34" s="806">
        <f t="shared" si="5"/>
        <v>0</v>
      </c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3"/>
      <c r="Z34" s="753"/>
      <c r="AA34" s="753"/>
      <c r="AB34" s="754">
        <f t="shared" si="6"/>
        <v>27</v>
      </c>
      <c r="AC34" s="753"/>
      <c r="AD34" s="755"/>
      <c r="AE34" s="755"/>
      <c r="AF34" s="756"/>
      <c r="AG34" s="753"/>
      <c r="AH34" s="753"/>
      <c r="AI34" s="753"/>
      <c r="AJ34" s="753"/>
      <c r="AK34" s="753"/>
      <c r="AL34" s="753"/>
      <c r="AM34" s="753"/>
      <c r="AN34" s="753"/>
      <c r="AO34" s="753"/>
      <c r="AP34" s="753"/>
      <c r="AQ34" s="753"/>
      <c r="AR34" s="519"/>
    </row>
    <row r="35" spans="1:73" s="520" customFormat="1">
      <c r="A35" s="1480"/>
      <c r="B35" s="1321">
        <v>28</v>
      </c>
      <c r="C35" s="1322" t="s">
        <v>139</v>
      </c>
      <c r="D35" s="764"/>
      <c r="E35" s="764"/>
      <c r="F35" s="765"/>
      <c r="G35" s="765"/>
      <c r="H35" s="766">
        <f t="shared" si="3"/>
        <v>0</v>
      </c>
      <c r="I35" s="1238"/>
      <c r="J35" s="778">
        <f t="shared" si="4"/>
        <v>0</v>
      </c>
      <c r="K35" s="866"/>
      <c r="L35" s="767">
        <f t="shared" si="2"/>
        <v>28</v>
      </c>
      <c r="M35" s="809">
        <f t="shared" si="5"/>
        <v>0</v>
      </c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759"/>
      <c r="Z35" s="759"/>
      <c r="AA35" s="759"/>
      <c r="AB35" s="754">
        <f t="shared" si="6"/>
        <v>28</v>
      </c>
      <c r="AC35" s="759"/>
      <c r="AD35" s="760"/>
      <c r="AE35" s="760"/>
      <c r="AF35" s="761"/>
      <c r="AG35" s="759"/>
      <c r="AH35" s="759"/>
      <c r="AI35" s="759"/>
      <c r="AJ35" s="759"/>
      <c r="AK35" s="759"/>
      <c r="AL35" s="759"/>
      <c r="AM35" s="759"/>
      <c r="AN35" s="759"/>
      <c r="AO35" s="759"/>
      <c r="AP35" s="759"/>
      <c r="AQ35" s="759"/>
      <c r="AR35" s="519"/>
    </row>
    <row r="36" spans="1:73" s="519" customFormat="1">
      <c r="A36" s="1482"/>
      <c r="B36" s="1478">
        <v>29</v>
      </c>
      <c r="C36" s="1439" t="s">
        <v>140</v>
      </c>
      <c r="D36" s="1402"/>
      <c r="E36" s="1402"/>
      <c r="F36" s="1468"/>
      <c r="G36" s="1403"/>
      <c r="H36" s="1394">
        <f t="shared" si="3"/>
        <v>0</v>
      </c>
      <c r="I36" s="1451">
        <f>Normtid!$B$34</f>
        <v>0.3125</v>
      </c>
      <c r="J36" s="1396">
        <f t="shared" si="4"/>
        <v>0</v>
      </c>
      <c r="K36" s="1404"/>
      <c r="L36" s="818">
        <f t="shared" si="2"/>
        <v>29</v>
      </c>
      <c r="M36" s="814">
        <f t="shared" si="5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6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45"/>
    </row>
    <row r="37" spans="1:73" s="519" customFormat="1">
      <c r="A37" s="1481">
        <v>40</v>
      </c>
      <c r="B37" s="1479">
        <v>30</v>
      </c>
      <c r="C37" s="1439" t="s">
        <v>141</v>
      </c>
      <c r="D37" s="1469"/>
      <c r="E37" s="1470"/>
      <c r="F37" s="1471"/>
      <c r="G37" s="1472"/>
      <c r="H37" s="1440">
        <f t="shared" si="3"/>
        <v>0</v>
      </c>
      <c r="I37" s="1394">
        <f>Normtid!$B$34</f>
        <v>0.3125</v>
      </c>
      <c r="J37" s="1473">
        <f t="shared" si="4"/>
        <v>0</v>
      </c>
      <c r="K37" s="1474"/>
      <c r="L37" s="975">
        <f t="shared" si="2"/>
        <v>30</v>
      </c>
      <c r="M37" s="824">
        <f t="shared" si="5"/>
        <v>0</v>
      </c>
      <c r="N37" s="950"/>
      <c r="O37" s="950"/>
      <c r="P37" s="950"/>
      <c r="Q37" s="950"/>
      <c r="R37" s="950"/>
      <c r="S37" s="950"/>
      <c r="T37" s="950"/>
      <c r="U37" s="950"/>
      <c r="V37" s="950"/>
      <c r="W37" s="950"/>
      <c r="X37" s="950"/>
      <c r="Y37" s="950"/>
      <c r="Z37" s="950"/>
      <c r="AA37" s="950"/>
      <c r="AB37" s="975">
        <f t="shared" si="6"/>
        <v>30</v>
      </c>
      <c r="AC37" s="950"/>
      <c r="AD37" s="950"/>
      <c r="AE37" s="950"/>
      <c r="AF37" s="950"/>
      <c r="AG37" s="950"/>
      <c r="AH37" s="950"/>
      <c r="AI37" s="950"/>
      <c r="AJ37" s="950"/>
      <c r="AK37" s="950"/>
      <c r="AL37" s="950"/>
      <c r="AM37" s="950"/>
      <c r="AN37" s="950"/>
      <c r="AO37" s="950"/>
      <c r="AP37" s="950"/>
      <c r="AQ37" s="951"/>
    </row>
    <row r="38" spans="1:73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777">
        <f>SUM(J7:J37)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543"/>
      <c r="AR38" s="8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</row>
    <row r="39" spans="1:73" s="177" customFormat="1">
      <c r="A39" s="883" t="s">
        <v>165</v>
      </c>
      <c r="B39" s="712"/>
      <c r="C39" s="713"/>
      <c r="D39" s="976"/>
      <c r="E39" s="715"/>
      <c r="F39" s="716"/>
      <c r="G39" s="977"/>
      <c r="H39" s="978"/>
      <c r="I39" s="714"/>
      <c r="J39" s="777">
        <f>(Aug!J43)</f>
        <v>0</v>
      </c>
      <c r="K39" s="778"/>
      <c r="L39" s="598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73" s="177" customFormat="1">
      <c r="A40" s="885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6.875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73" s="177" customFormat="1">
      <c r="A41" s="885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 t="shared" ref="N41:AA41" si="7">SUM(N8:N37)</f>
        <v>0</v>
      </c>
      <c r="O41" s="320">
        <f t="shared" si="7"/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>SUM(AC8:AC37)</f>
        <v>0</v>
      </c>
      <c r="AD41" s="320">
        <f t="shared" ref="AD41:AQ41" si="8">SUM(AD8:AD37)</f>
        <v>0</v>
      </c>
      <c r="AE41" s="320">
        <f t="shared" si="8"/>
        <v>0</v>
      </c>
      <c r="AF41" s="320">
        <f t="shared" si="8"/>
        <v>0</v>
      </c>
      <c r="AG41" s="320">
        <f t="shared" si="8"/>
        <v>0</v>
      </c>
      <c r="AH41" s="320">
        <f t="shared" si="8"/>
        <v>0</v>
      </c>
      <c r="AI41" s="320">
        <f t="shared" si="8"/>
        <v>0</v>
      </c>
      <c r="AJ41" s="320">
        <f t="shared" si="8"/>
        <v>0</v>
      </c>
      <c r="AK41" s="320">
        <f t="shared" si="8"/>
        <v>0</v>
      </c>
      <c r="AL41" s="320">
        <f t="shared" si="8"/>
        <v>0</v>
      </c>
      <c r="AM41" s="320">
        <f t="shared" si="8"/>
        <v>0</v>
      </c>
      <c r="AN41" s="320">
        <f t="shared" si="8"/>
        <v>0</v>
      </c>
      <c r="AO41" s="320">
        <f t="shared" si="8"/>
        <v>0</v>
      </c>
      <c r="AP41" s="320">
        <f t="shared" si="8"/>
        <v>0</v>
      </c>
      <c r="AQ41" s="320">
        <f t="shared" si="8"/>
        <v>0</v>
      </c>
      <c r="AR41" s="17"/>
    </row>
    <row r="42" spans="1:73" s="177" customFormat="1" ht="25.15" customHeight="1">
      <c r="A42" s="886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979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SUM(M41)+Aug!M43</f>
        <v>0</v>
      </c>
      <c r="N42" s="318">
        <f>SUM(N41)+Aug!N43</f>
        <v>0</v>
      </c>
      <c r="O42" s="318">
        <f>SUM(O41)+Aug!O43</f>
        <v>0</v>
      </c>
      <c r="P42" s="318">
        <f>SUM(P41)+Aug!P43</f>
        <v>0</v>
      </c>
      <c r="Q42" s="318">
        <f>SUM(Q41)+Aug!Q43</f>
        <v>0</v>
      </c>
      <c r="R42" s="318">
        <f>SUM(R41)+Aug!R43</f>
        <v>0</v>
      </c>
      <c r="S42" s="318">
        <f>SUM(S41)+Aug!S43</f>
        <v>0</v>
      </c>
      <c r="T42" s="318">
        <f>SUM(T41)+Aug!T43</f>
        <v>0</v>
      </c>
      <c r="U42" s="318">
        <f>SUM(U41)+Aug!U43</f>
        <v>0</v>
      </c>
      <c r="V42" s="318">
        <f>SUM(V41)+Aug!V43</f>
        <v>0</v>
      </c>
      <c r="W42" s="318">
        <f>SUM(W41)+Aug!W43</f>
        <v>0</v>
      </c>
      <c r="X42" s="318">
        <f>SUM(X41)+Aug!X43</f>
        <v>0</v>
      </c>
      <c r="Y42" s="318">
        <f>SUM(Y41)+Aug!Y43</f>
        <v>0</v>
      </c>
      <c r="Z42" s="318">
        <f>SUM(Z41)+Aug!Z43</f>
        <v>0</v>
      </c>
      <c r="AA42" s="318">
        <f>SUM(AA41)+Aug!AA43</f>
        <v>0</v>
      </c>
      <c r="AB42" s="318"/>
      <c r="AC42" s="318">
        <f>SUM(AC41)+Aug!AC43</f>
        <v>0</v>
      </c>
      <c r="AD42" s="318">
        <f>SUM(AD41)+Aug!AD43</f>
        <v>0</v>
      </c>
      <c r="AE42" s="318">
        <f>SUM(AE41)+Aug!AE43</f>
        <v>0</v>
      </c>
      <c r="AF42" s="318">
        <f>SUM(AF41)+Aug!AF43</f>
        <v>0</v>
      </c>
      <c r="AG42" s="318">
        <f>SUM(AG41)+Aug!AG43</f>
        <v>0</v>
      </c>
      <c r="AH42" s="318">
        <f>SUM(AH41)+Aug!AH43</f>
        <v>0</v>
      </c>
      <c r="AI42" s="318">
        <f>SUM(AI41)+Aug!AI43</f>
        <v>0</v>
      </c>
      <c r="AJ42" s="318">
        <f>SUM(AJ41)+Aug!AJ43</f>
        <v>0</v>
      </c>
      <c r="AK42" s="318">
        <f>SUM(AK41)+Aug!AK43</f>
        <v>0</v>
      </c>
      <c r="AL42" s="318">
        <f>SUM(AL41)+Aug!AL43</f>
        <v>0</v>
      </c>
      <c r="AM42" s="318">
        <f>SUM(AM41)+Aug!AM43</f>
        <v>0</v>
      </c>
      <c r="AN42" s="318">
        <f>SUM(AN41)+Aug!AN43</f>
        <v>0</v>
      </c>
      <c r="AO42" s="318">
        <f>SUM(AO41)+Aug!AO43</f>
        <v>0</v>
      </c>
      <c r="AP42" s="318">
        <f>SUM(AP41)+Aug!AP43</f>
        <v>0</v>
      </c>
      <c r="AQ42" s="318">
        <f>SUM(AQ41)+Aug!AQ43</f>
        <v>0</v>
      </c>
      <c r="AR42" s="17"/>
    </row>
    <row r="43" spans="1:73" ht="12.75" hidden="1" customHeight="1">
      <c r="A43" s="295" t="s">
        <v>151</v>
      </c>
      <c r="C43" s="79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178</v>
      </c>
    </row>
    <row r="44" spans="1:73" ht="12.75" hidden="1" customHeight="1">
      <c r="A44" s="295" t="s">
        <v>151</v>
      </c>
      <c r="C44" s="791"/>
      <c r="G44" s="22" t="e">
        <f>INT(G43)</f>
        <v>#REF!</v>
      </c>
      <c r="AB44" s="185"/>
    </row>
    <row r="45" spans="1:73" ht="12.75" hidden="1" customHeight="1">
      <c r="A45" s="295" t="s">
        <v>151</v>
      </c>
      <c r="C45" s="799"/>
      <c r="G45" s="22" t="e">
        <f>((G43-G44)*60)/100</f>
        <v>#REF!</v>
      </c>
      <c r="S45" s="19" t="s">
        <v>182</v>
      </c>
      <c r="AB45" s="185"/>
    </row>
    <row r="46" spans="1:73">
      <c r="A46" s="295"/>
      <c r="C46" s="295"/>
      <c r="G46" s="22"/>
      <c r="J46" s="17"/>
      <c r="K46" s="215"/>
      <c r="S46" s="26"/>
      <c r="AB46" s="185"/>
    </row>
    <row r="47" spans="1:73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54"/>
      <c r="AB47" s="185"/>
    </row>
    <row r="48" spans="1:73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9" t="s">
        <v>93</v>
      </c>
      <c r="B3" s="9"/>
      <c r="C3" s="4"/>
      <c r="D3" s="6" t="s">
        <v>189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Oktober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Oktober</v>
      </c>
    </row>
    <row r="4" spans="1:44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S5" s="295"/>
      <c r="AB5" s="676"/>
      <c r="AC5" s="19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3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</row>
    <row r="8" spans="1:44" s="519" customFormat="1">
      <c r="A8" s="1246"/>
      <c r="B8" s="1323">
        <v>1</v>
      </c>
      <c r="C8" s="593" t="s">
        <v>142</v>
      </c>
      <c r="D8" s="913"/>
      <c r="E8" s="913"/>
      <c r="F8" s="920"/>
      <c r="G8" s="920"/>
      <c r="H8" s="911">
        <f t="shared" ref="H8:H38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50">
        <f>Normtid!$B$35</f>
        <v>0.34027777777777773</v>
      </c>
      <c r="J8" s="915">
        <f t="shared" ref="J8:J38" si="3">IF(H8=0,0,H8-I8)</f>
        <v>0</v>
      </c>
      <c r="K8" s="812"/>
      <c r="L8" s="813">
        <f t="shared" ref="L8:L38" si="4">B8</f>
        <v>1</v>
      </c>
      <c r="M8" s="814">
        <f>-(N8+O8+P8+Q8+R8+S8+T8+U8+V8+W8+X8+Y8+Z8+AA8+AC8+AD8+AE8+AF8+AG8+AH8+AJ8+AL8+AN8+AP8)+H8</f>
        <v>0</v>
      </c>
      <c r="N8" s="816"/>
      <c r="O8" s="816"/>
      <c r="P8" s="816"/>
      <c r="Q8" s="816"/>
      <c r="R8" s="816"/>
      <c r="S8" s="963"/>
      <c r="T8" s="963"/>
      <c r="U8" s="963"/>
      <c r="V8" s="963"/>
      <c r="W8" s="963"/>
      <c r="X8" s="963"/>
      <c r="Y8" s="963"/>
      <c r="Z8" s="963"/>
      <c r="AA8" s="963"/>
      <c r="AB8" s="964">
        <f>+L8</f>
        <v>1</v>
      </c>
      <c r="AC8" s="963"/>
      <c r="AD8" s="963"/>
      <c r="AE8" s="963"/>
      <c r="AF8" s="963"/>
      <c r="AG8" s="963"/>
      <c r="AH8" s="816"/>
      <c r="AI8" s="816"/>
      <c r="AJ8" s="816"/>
      <c r="AK8" s="816"/>
      <c r="AL8" s="816"/>
      <c r="AM8" s="816"/>
      <c r="AN8" s="816"/>
      <c r="AO8" s="816"/>
      <c r="AP8" s="816"/>
      <c r="AQ8" s="945"/>
    </row>
    <row r="9" spans="1:44" s="519" customFormat="1">
      <c r="A9" s="586">
        <v>40</v>
      </c>
      <c r="B9" s="1325">
        <v>2</v>
      </c>
      <c r="C9" s="593" t="s">
        <v>144</v>
      </c>
      <c r="D9" s="913"/>
      <c r="E9" s="913"/>
      <c r="F9" s="920"/>
      <c r="G9" s="920"/>
      <c r="H9" s="911">
        <f t="shared" si="2"/>
        <v>0</v>
      </c>
      <c r="I9" s="750">
        <f>Normtid!$B$35</f>
        <v>0.34027777777777773</v>
      </c>
      <c r="J9" s="915">
        <f t="shared" si="3"/>
        <v>0</v>
      </c>
      <c r="K9" s="812"/>
      <c r="L9" s="813">
        <f t="shared" si="4"/>
        <v>2</v>
      </c>
      <c r="M9" s="814">
        <f t="shared" ref="M9:M38" si="5">-(N9+O9+P9+Q9+R9+S9+T9+U9+V9+W9+X9+Y9+Z9+AA9+AC9+AD9+AE9+AF9+AG9+AH9+AJ9+AL9+AN9+AP9)+H9</f>
        <v>0</v>
      </c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8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586"/>
      <c r="B10" s="1326">
        <v>3</v>
      </c>
      <c r="C10" s="593" t="s">
        <v>136</v>
      </c>
      <c r="D10" s="813"/>
      <c r="E10" s="813"/>
      <c r="F10" s="920"/>
      <c r="G10" s="920"/>
      <c r="H10" s="911">
        <f t="shared" si="2"/>
        <v>0</v>
      </c>
      <c r="I10" s="750">
        <f>Normtid!$B$35</f>
        <v>0.34027777777777773</v>
      </c>
      <c r="J10" s="915">
        <f t="shared" si="3"/>
        <v>0</v>
      </c>
      <c r="K10" s="812"/>
      <c r="L10" s="813">
        <f t="shared" si="4"/>
        <v>3</v>
      </c>
      <c r="M10" s="814">
        <f t="shared" si="5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520" customFormat="1">
      <c r="A11" s="586"/>
      <c r="B11" s="1497">
        <v>4</v>
      </c>
      <c r="C11" s="620" t="s">
        <v>138</v>
      </c>
      <c r="D11" s="764"/>
      <c r="E11" s="764"/>
      <c r="F11" s="765"/>
      <c r="G11" s="765"/>
      <c r="H11" s="906">
        <f t="shared" si="2"/>
        <v>0</v>
      </c>
      <c r="I11" s="766"/>
      <c r="J11" s="907">
        <f>IF(H11=0,0,H11-I11)</f>
        <v>0</v>
      </c>
      <c r="K11" s="866"/>
      <c r="L11" s="767">
        <f t="shared" si="4"/>
        <v>4</v>
      </c>
      <c r="M11" s="814">
        <f t="shared" si="5"/>
        <v>0</v>
      </c>
      <c r="N11" s="753"/>
      <c r="O11" s="753"/>
      <c r="P11" s="753"/>
      <c r="Q11" s="753"/>
      <c r="R11" s="753"/>
      <c r="S11" s="753"/>
      <c r="T11" s="753"/>
      <c r="U11" s="753"/>
      <c r="V11" s="753"/>
      <c r="W11" s="753"/>
      <c r="X11" s="753"/>
      <c r="Y11" s="753"/>
      <c r="Z11" s="753"/>
      <c r="AA11" s="753"/>
      <c r="AB11" s="754">
        <f t="shared" si="6"/>
        <v>4</v>
      </c>
      <c r="AC11" s="753"/>
      <c r="AD11" s="755"/>
      <c r="AE11" s="755"/>
      <c r="AF11" s="756"/>
      <c r="AG11" s="753"/>
      <c r="AH11" s="753"/>
      <c r="AI11" s="753"/>
      <c r="AJ11" s="753"/>
      <c r="AK11" s="753"/>
      <c r="AL11" s="753"/>
      <c r="AM11" s="753"/>
      <c r="AN11" s="753"/>
      <c r="AO11" s="753"/>
      <c r="AP11" s="753"/>
      <c r="AQ11" s="753"/>
      <c r="AR11" s="519"/>
    </row>
    <row r="12" spans="1:44" s="520" customFormat="1">
      <c r="A12" s="1495"/>
      <c r="B12" s="1331">
        <v>5</v>
      </c>
      <c r="C12" s="587" t="s">
        <v>139</v>
      </c>
      <c r="D12" s="1269"/>
      <c r="E12" s="764"/>
      <c r="F12" s="765"/>
      <c r="G12" s="765"/>
      <c r="H12" s="906">
        <f t="shared" si="2"/>
        <v>0</v>
      </c>
      <c r="I12" s="766"/>
      <c r="J12" s="907">
        <f>IF(H12=0,0,H12-I12)</f>
        <v>0</v>
      </c>
      <c r="K12" s="866"/>
      <c r="L12" s="767">
        <f t="shared" si="4"/>
        <v>5</v>
      </c>
      <c r="M12" s="814">
        <f t="shared" si="5"/>
        <v>0</v>
      </c>
      <c r="N12" s="759"/>
      <c r="O12" s="759"/>
      <c r="P12" s="759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4">
        <f t="shared" si="6"/>
        <v>5</v>
      </c>
      <c r="AC12" s="759"/>
      <c r="AD12" s="760"/>
      <c r="AE12" s="760"/>
      <c r="AF12" s="761"/>
      <c r="AG12" s="759"/>
      <c r="AH12" s="759"/>
      <c r="AI12" s="759"/>
      <c r="AJ12" s="759"/>
      <c r="AK12" s="759"/>
      <c r="AL12" s="759"/>
      <c r="AM12" s="759"/>
      <c r="AN12" s="759"/>
      <c r="AO12" s="759"/>
      <c r="AP12" s="759"/>
      <c r="AQ12" s="759"/>
      <c r="AR12" s="519"/>
    </row>
    <row r="13" spans="1:44" s="519" customFormat="1">
      <c r="A13" s="586"/>
      <c r="B13" s="1327">
        <v>6</v>
      </c>
      <c r="C13" s="593" t="s">
        <v>140</v>
      </c>
      <c r="D13" s="757"/>
      <c r="E13" s="813"/>
      <c r="F13" s="920"/>
      <c r="G13" s="920"/>
      <c r="H13" s="911">
        <f t="shared" si="2"/>
        <v>0</v>
      </c>
      <c r="I13" s="750">
        <f>Normtid!$B$35</f>
        <v>0.34027777777777773</v>
      </c>
      <c r="J13" s="915">
        <f t="shared" si="3"/>
        <v>0</v>
      </c>
      <c r="K13" s="812"/>
      <c r="L13" s="813">
        <f t="shared" si="4"/>
        <v>6</v>
      </c>
      <c r="M13" s="814">
        <f t="shared" si="5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45"/>
    </row>
    <row r="14" spans="1:44" s="519" customFormat="1">
      <c r="A14" s="1485"/>
      <c r="B14" s="1327">
        <v>7</v>
      </c>
      <c r="C14" s="593" t="s">
        <v>141</v>
      </c>
      <c r="D14" s="757"/>
      <c r="E14" s="813"/>
      <c r="F14" s="920"/>
      <c r="G14" s="920"/>
      <c r="H14" s="911">
        <f t="shared" si="2"/>
        <v>0</v>
      </c>
      <c r="I14" s="750">
        <f>Normtid!$B$35</f>
        <v>0.34027777777777773</v>
      </c>
      <c r="J14" s="915">
        <f t="shared" si="3"/>
        <v>0</v>
      </c>
      <c r="K14" s="812"/>
      <c r="L14" s="813">
        <f t="shared" si="4"/>
        <v>7</v>
      </c>
      <c r="M14" s="814">
        <f t="shared" si="5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6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45"/>
    </row>
    <row r="15" spans="1:44" s="519" customFormat="1">
      <c r="A15" s="1485"/>
      <c r="B15" s="1327">
        <v>8</v>
      </c>
      <c r="C15" s="593" t="s">
        <v>142</v>
      </c>
      <c r="D15" s="757"/>
      <c r="E15" s="813"/>
      <c r="F15" s="920"/>
      <c r="G15" s="920"/>
      <c r="H15" s="911">
        <f t="shared" si="2"/>
        <v>0</v>
      </c>
      <c r="I15" s="750">
        <f>Normtid!$B$35</f>
        <v>0.34027777777777773</v>
      </c>
      <c r="J15" s="915">
        <f t="shared" si="3"/>
        <v>0</v>
      </c>
      <c r="K15" s="812"/>
      <c r="L15" s="813">
        <f t="shared" si="4"/>
        <v>8</v>
      </c>
      <c r="M15" s="814">
        <f t="shared" si="5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6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45"/>
    </row>
    <row r="16" spans="1:44" s="519" customFormat="1">
      <c r="A16" s="1485">
        <v>41</v>
      </c>
      <c r="B16" s="1327">
        <v>9</v>
      </c>
      <c r="C16" s="593" t="s">
        <v>144</v>
      </c>
      <c r="D16" s="757"/>
      <c r="E16" s="813"/>
      <c r="F16" s="920"/>
      <c r="G16" s="920"/>
      <c r="H16" s="911">
        <f t="shared" si="2"/>
        <v>0</v>
      </c>
      <c r="I16" s="750">
        <f>Normtid!$B$35</f>
        <v>0.34027777777777773</v>
      </c>
      <c r="J16" s="915">
        <f t="shared" si="3"/>
        <v>0</v>
      </c>
      <c r="K16" s="812"/>
      <c r="L16" s="813">
        <f t="shared" si="4"/>
        <v>9</v>
      </c>
      <c r="M16" s="814">
        <f t="shared" si="5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5"/>
      <c r="B17" s="1327">
        <v>10</v>
      </c>
      <c r="C17" s="593" t="s">
        <v>136</v>
      </c>
      <c r="D17" s="757"/>
      <c r="E17" s="813"/>
      <c r="F17" s="920"/>
      <c r="G17" s="920"/>
      <c r="H17" s="911">
        <f t="shared" si="2"/>
        <v>0</v>
      </c>
      <c r="I17" s="750">
        <f>Normtid!$B$35</f>
        <v>0.34027777777777773</v>
      </c>
      <c r="J17" s="915">
        <f t="shared" si="3"/>
        <v>0</v>
      </c>
      <c r="K17" s="812"/>
      <c r="L17" s="813">
        <f t="shared" si="4"/>
        <v>10</v>
      </c>
      <c r="M17" s="814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20" customFormat="1">
      <c r="A18" s="1485"/>
      <c r="B18" s="1332">
        <v>11</v>
      </c>
      <c r="C18" s="620" t="s">
        <v>138</v>
      </c>
      <c r="D18" s="1269"/>
      <c r="E18" s="764"/>
      <c r="F18" s="765"/>
      <c r="G18" s="765"/>
      <c r="H18" s="906">
        <f t="shared" si="2"/>
        <v>0</v>
      </c>
      <c r="I18" s="766"/>
      <c r="J18" s="907">
        <f t="shared" si="3"/>
        <v>0</v>
      </c>
      <c r="K18" s="866"/>
      <c r="L18" s="767">
        <f t="shared" si="4"/>
        <v>11</v>
      </c>
      <c r="M18" s="814">
        <f t="shared" si="5"/>
        <v>0</v>
      </c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  <c r="AA18" s="753"/>
      <c r="AB18" s="754">
        <f t="shared" si="6"/>
        <v>11</v>
      </c>
      <c r="AC18" s="753"/>
      <c r="AD18" s="755"/>
      <c r="AE18" s="755"/>
      <c r="AF18" s="756"/>
      <c r="AG18" s="753"/>
      <c r="AH18" s="753"/>
      <c r="AI18" s="753"/>
      <c r="AJ18" s="753"/>
      <c r="AK18" s="753"/>
      <c r="AL18" s="753"/>
      <c r="AM18" s="753"/>
      <c r="AN18" s="753"/>
      <c r="AO18" s="753"/>
      <c r="AP18" s="753"/>
      <c r="AQ18" s="753"/>
      <c r="AR18" s="519"/>
    </row>
    <row r="19" spans="1:44" s="520" customFormat="1">
      <c r="A19" s="1496"/>
      <c r="B19" s="1332">
        <v>12</v>
      </c>
      <c r="C19" s="587" t="s">
        <v>139</v>
      </c>
      <c r="D19" s="1269"/>
      <c r="E19" s="764"/>
      <c r="F19" s="765"/>
      <c r="G19" s="765"/>
      <c r="H19" s="906">
        <f t="shared" si="2"/>
        <v>0</v>
      </c>
      <c r="I19" s="766"/>
      <c r="J19" s="907">
        <f t="shared" si="3"/>
        <v>0</v>
      </c>
      <c r="K19" s="866"/>
      <c r="L19" s="767">
        <f t="shared" si="4"/>
        <v>12</v>
      </c>
      <c r="M19" s="814">
        <f t="shared" si="5"/>
        <v>0</v>
      </c>
      <c r="N19" s="759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759"/>
      <c r="AB19" s="754">
        <f t="shared" si="6"/>
        <v>12</v>
      </c>
      <c r="AC19" s="759"/>
      <c r="AD19" s="760"/>
      <c r="AE19" s="760"/>
      <c r="AF19" s="761"/>
      <c r="AG19" s="759"/>
      <c r="AH19" s="759"/>
      <c r="AI19" s="759"/>
      <c r="AJ19" s="759"/>
      <c r="AK19" s="759"/>
      <c r="AL19" s="759"/>
      <c r="AM19" s="759"/>
      <c r="AN19" s="759"/>
      <c r="AO19" s="759"/>
      <c r="AP19" s="759"/>
      <c r="AQ19" s="759"/>
      <c r="AR19" s="519"/>
    </row>
    <row r="20" spans="1:44" s="519" customFormat="1">
      <c r="A20" s="1485"/>
      <c r="B20" s="1327">
        <v>13</v>
      </c>
      <c r="C20" s="593" t="s">
        <v>140</v>
      </c>
      <c r="D20" s="947"/>
      <c r="E20" s="913"/>
      <c r="F20" s="920"/>
      <c r="G20" s="920"/>
      <c r="H20" s="911">
        <f t="shared" si="2"/>
        <v>0</v>
      </c>
      <c r="I20" s="750">
        <f>Normtid!$B$35</f>
        <v>0.34027777777777773</v>
      </c>
      <c r="J20" s="915">
        <f t="shared" si="3"/>
        <v>0</v>
      </c>
      <c r="K20" s="812"/>
      <c r="L20" s="813">
        <f t="shared" si="4"/>
        <v>13</v>
      </c>
      <c r="M20" s="814">
        <f t="shared" si="5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45"/>
    </row>
    <row r="21" spans="1:44" s="519" customFormat="1">
      <c r="A21" s="1485"/>
      <c r="B21" s="1327">
        <v>14</v>
      </c>
      <c r="C21" s="593" t="s">
        <v>141</v>
      </c>
      <c r="D21" s="757"/>
      <c r="E21" s="813"/>
      <c r="F21" s="920"/>
      <c r="G21" s="920"/>
      <c r="H21" s="911">
        <f t="shared" si="2"/>
        <v>0</v>
      </c>
      <c r="I21" s="750">
        <f>Normtid!$B$35</f>
        <v>0.34027777777777773</v>
      </c>
      <c r="J21" s="915">
        <f t="shared" si="3"/>
        <v>0</v>
      </c>
      <c r="K21" s="812"/>
      <c r="L21" s="813">
        <f t="shared" si="4"/>
        <v>14</v>
      </c>
      <c r="M21" s="814">
        <f t="shared" si="5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6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45"/>
    </row>
    <row r="22" spans="1:44" s="519" customFormat="1">
      <c r="A22" s="1485"/>
      <c r="B22" s="1327">
        <v>15</v>
      </c>
      <c r="C22" s="593" t="s">
        <v>142</v>
      </c>
      <c r="D22" s="757"/>
      <c r="E22" s="813"/>
      <c r="F22" s="920"/>
      <c r="G22" s="920"/>
      <c r="H22" s="911">
        <f t="shared" si="2"/>
        <v>0</v>
      </c>
      <c r="I22" s="750">
        <f>Normtid!$B$35</f>
        <v>0.34027777777777773</v>
      </c>
      <c r="J22" s="915">
        <f t="shared" si="3"/>
        <v>0</v>
      </c>
      <c r="K22" s="812"/>
      <c r="L22" s="813">
        <f t="shared" si="4"/>
        <v>15</v>
      </c>
      <c r="M22" s="814">
        <f t="shared" si="5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6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45"/>
    </row>
    <row r="23" spans="1:44" s="519" customFormat="1">
      <c r="A23" s="1485">
        <v>42</v>
      </c>
      <c r="B23" s="1327">
        <v>16</v>
      </c>
      <c r="C23" s="593" t="s">
        <v>144</v>
      </c>
      <c r="D23" s="757"/>
      <c r="E23" s="813"/>
      <c r="F23" s="1239"/>
      <c r="G23" s="1237"/>
      <c r="H23" s="911">
        <f t="shared" si="2"/>
        <v>0</v>
      </c>
      <c r="I23" s="750">
        <f>Normtid!$B$35</f>
        <v>0.34027777777777773</v>
      </c>
      <c r="J23" s="915">
        <f t="shared" si="3"/>
        <v>0</v>
      </c>
      <c r="K23" s="812"/>
      <c r="L23" s="813">
        <f t="shared" si="4"/>
        <v>16</v>
      </c>
      <c r="M23" s="814">
        <f t="shared" si="5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5"/>
      <c r="B24" s="1327">
        <v>17</v>
      </c>
      <c r="C24" s="747" t="s">
        <v>136</v>
      </c>
      <c r="D24" s="757"/>
      <c r="E24" s="813"/>
      <c r="F24" s="920"/>
      <c r="G24" s="920"/>
      <c r="H24" s="911">
        <f t="shared" si="2"/>
        <v>0</v>
      </c>
      <c r="I24" s="750">
        <f>Normtid!$B$35</f>
        <v>0.34027777777777773</v>
      </c>
      <c r="J24" s="915">
        <f>IF(H24=0,0,H24-I24)</f>
        <v>0</v>
      </c>
      <c r="K24" s="812"/>
      <c r="L24" s="813">
        <f t="shared" si="4"/>
        <v>17</v>
      </c>
      <c r="M24" s="814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20" customFormat="1">
      <c r="A25" s="1485"/>
      <c r="B25" s="1332">
        <v>18</v>
      </c>
      <c r="C25" s="762" t="s">
        <v>138</v>
      </c>
      <c r="D25" s="1269"/>
      <c r="E25" s="764"/>
      <c r="F25" s="765"/>
      <c r="G25" s="765"/>
      <c r="H25" s="906">
        <f t="shared" si="2"/>
        <v>0</v>
      </c>
      <c r="I25" s="766"/>
      <c r="J25" s="907">
        <f>IF(H25=0,0,H25-I25)</f>
        <v>0</v>
      </c>
      <c r="K25" s="866"/>
      <c r="L25" s="767">
        <f t="shared" si="4"/>
        <v>18</v>
      </c>
      <c r="M25" s="814">
        <f t="shared" si="5"/>
        <v>0</v>
      </c>
      <c r="N25" s="753"/>
      <c r="O25" s="753"/>
      <c r="P25" s="753"/>
      <c r="Q25" s="753"/>
      <c r="R25" s="753"/>
      <c r="S25" s="753"/>
      <c r="T25" s="753"/>
      <c r="U25" s="753"/>
      <c r="V25" s="753"/>
      <c r="W25" s="753"/>
      <c r="X25" s="753"/>
      <c r="Y25" s="753"/>
      <c r="Z25" s="753"/>
      <c r="AA25" s="753"/>
      <c r="AB25" s="754">
        <f t="shared" si="6"/>
        <v>18</v>
      </c>
      <c r="AC25" s="753"/>
      <c r="AD25" s="755"/>
      <c r="AE25" s="755"/>
      <c r="AF25" s="756"/>
      <c r="AG25" s="753"/>
      <c r="AH25" s="753"/>
      <c r="AI25" s="753"/>
      <c r="AJ25" s="753"/>
      <c r="AK25" s="753"/>
      <c r="AL25" s="753"/>
      <c r="AM25" s="753"/>
      <c r="AN25" s="753"/>
      <c r="AO25" s="753"/>
      <c r="AP25" s="753"/>
      <c r="AQ25" s="753"/>
      <c r="AR25" s="519"/>
    </row>
    <row r="26" spans="1:44" s="520" customFormat="1">
      <c r="A26" s="1496"/>
      <c r="B26" s="1332">
        <v>19</v>
      </c>
      <c r="C26" s="973" t="s">
        <v>139</v>
      </c>
      <c r="D26" s="1269"/>
      <c r="E26" s="764"/>
      <c r="F26" s="765"/>
      <c r="G26" s="765"/>
      <c r="H26" s="906">
        <f t="shared" si="2"/>
        <v>0</v>
      </c>
      <c r="I26" s="766"/>
      <c r="J26" s="907">
        <f t="shared" si="3"/>
        <v>0</v>
      </c>
      <c r="K26" s="866"/>
      <c r="L26" s="767">
        <f t="shared" si="4"/>
        <v>19</v>
      </c>
      <c r="M26" s="814">
        <f t="shared" si="5"/>
        <v>0</v>
      </c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4">
        <f t="shared" si="6"/>
        <v>19</v>
      </c>
      <c r="AC26" s="759"/>
      <c r="AD26" s="760"/>
      <c r="AE26" s="760"/>
      <c r="AF26" s="761"/>
      <c r="AG26" s="759"/>
      <c r="AH26" s="759"/>
      <c r="AI26" s="759"/>
      <c r="AJ26" s="759"/>
      <c r="AK26" s="759"/>
      <c r="AL26" s="759"/>
      <c r="AM26" s="759"/>
      <c r="AN26" s="759"/>
      <c r="AO26" s="759"/>
      <c r="AP26" s="759"/>
      <c r="AQ26" s="759"/>
      <c r="AR26" s="519"/>
    </row>
    <row r="27" spans="1:44" s="519" customFormat="1">
      <c r="A27" s="1485"/>
      <c r="B27" s="1327">
        <v>20</v>
      </c>
      <c r="C27" s="921" t="s">
        <v>140</v>
      </c>
      <c r="D27" s="757"/>
      <c r="E27" s="813"/>
      <c r="F27" s="920"/>
      <c r="G27" s="920"/>
      <c r="H27" s="911">
        <f t="shared" si="2"/>
        <v>0</v>
      </c>
      <c r="I27" s="750">
        <f>Normtid!$B$35</f>
        <v>0.34027777777777773</v>
      </c>
      <c r="J27" s="915">
        <f>IF(H27=0,0,H27-I27)</f>
        <v>0</v>
      </c>
      <c r="K27" s="812"/>
      <c r="L27" s="813">
        <f t="shared" si="4"/>
        <v>20</v>
      </c>
      <c r="M27" s="814">
        <f t="shared" si="5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45"/>
    </row>
    <row r="28" spans="1:44" s="519" customFormat="1">
      <c r="A28" s="1485"/>
      <c r="B28" s="1327">
        <v>21</v>
      </c>
      <c r="C28" s="1226" t="s">
        <v>141</v>
      </c>
      <c r="D28" s="757"/>
      <c r="E28" s="813"/>
      <c r="F28" s="920"/>
      <c r="G28" s="920"/>
      <c r="H28" s="911">
        <f t="shared" si="2"/>
        <v>0</v>
      </c>
      <c r="I28" s="750">
        <f>Normtid!$B$35</f>
        <v>0.34027777777777773</v>
      </c>
      <c r="J28" s="915">
        <f t="shared" si="3"/>
        <v>0</v>
      </c>
      <c r="K28" s="812"/>
      <c r="L28" s="813">
        <f t="shared" si="4"/>
        <v>21</v>
      </c>
      <c r="M28" s="814">
        <f t="shared" si="5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6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45"/>
    </row>
    <row r="29" spans="1:44" s="519" customFormat="1">
      <c r="A29" s="1485"/>
      <c r="B29" s="1327">
        <v>22</v>
      </c>
      <c r="C29" s="589" t="s">
        <v>142</v>
      </c>
      <c r="D29" s="757"/>
      <c r="E29" s="813"/>
      <c r="F29" s="920"/>
      <c r="G29" s="920"/>
      <c r="H29" s="911">
        <f t="shared" si="2"/>
        <v>0</v>
      </c>
      <c r="I29" s="750">
        <f>Normtid!$B$35</f>
        <v>0.34027777777777773</v>
      </c>
      <c r="J29" s="915">
        <f t="shared" si="3"/>
        <v>0</v>
      </c>
      <c r="K29" s="812"/>
      <c r="L29" s="813">
        <f t="shared" si="4"/>
        <v>22</v>
      </c>
      <c r="M29" s="814">
        <f t="shared" si="5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6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45"/>
    </row>
    <row r="30" spans="1:44" s="519" customFormat="1">
      <c r="A30" s="1485">
        <v>43</v>
      </c>
      <c r="B30" s="1327">
        <v>23</v>
      </c>
      <c r="C30" s="1247" t="s">
        <v>144</v>
      </c>
      <c r="D30" s="757"/>
      <c r="E30" s="813"/>
      <c r="F30" s="920"/>
      <c r="G30" s="920"/>
      <c r="H30" s="911">
        <f t="shared" si="2"/>
        <v>0</v>
      </c>
      <c r="I30" s="750">
        <f>Normtid!$B$35</f>
        <v>0.34027777777777773</v>
      </c>
      <c r="J30" s="915">
        <f t="shared" si="3"/>
        <v>0</v>
      </c>
      <c r="K30" s="812"/>
      <c r="L30" s="813">
        <f t="shared" si="4"/>
        <v>23</v>
      </c>
      <c r="M30" s="814">
        <f t="shared" si="5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5"/>
      <c r="B31" s="1327">
        <v>24</v>
      </c>
      <c r="C31" s="589" t="s">
        <v>136</v>
      </c>
      <c r="D31" s="757"/>
      <c r="E31" s="813"/>
      <c r="F31" s="920"/>
      <c r="G31" s="920"/>
      <c r="H31" s="911">
        <f t="shared" si="2"/>
        <v>0</v>
      </c>
      <c r="I31" s="750">
        <f>Normtid!$B$35</f>
        <v>0.34027777777777773</v>
      </c>
      <c r="J31" s="915">
        <f t="shared" si="3"/>
        <v>0</v>
      </c>
      <c r="K31" s="812"/>
      <c r="L31" s="813">
        <f t="shared" si="4"/>
        <v>24</v>
      </c>
      <c r="M31" s="814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20" customFormat="1">
      <c r="A32" s="1485"/>
      <c r="B32" s="1332">
        <v>25</v>
      </c>
      <c r="C32" s="1249" t="s">
        <v>138</v>
      </c>
      <c r="D32" s="1269"/>
      <c r="E32" s="764"/>
      <c r="F32" s="765"/>
      <c r="G32" s="765"/>
      <c r="H32" s="906">
        <f t="shared" si="2"/>
        <v>0</v>
      </c>
      <c r="I32" s="766"/>
      <c r="J32" s="907">
        <f t="shared" si="3"/>
        <v>0</v>
      </c>
      <c r="K32" s="819"/>
      <c r="L32" s="767">
        <f t="shared" si="4"/>
        <v>25</v>
      </c>
      <c r="M32" s="814">
        <f t="shared" si="5"/>
        <v>0</v>
      </c>
      <c r="N32" s="753"/>
      <c r="O32" s="753"/>
      <c r="P32" s="753"/>
      <c r="Q32" s="753"/>
      <c r="R32" s="753"/>
      <c r="S32" s="753"/>
      <c r="T32" s="753"/>
      <c r="U32" s="753"/>
      <c r="V32" s="753"/>
      <c r="W32" s="753"/>
      <c r="X32" s="753"/>
      <c r="Y32" s="753"/>
      <c r="Z32" s="753"/>
      <c r="AA32" s="753"/>
      <c r="AB32" s="754">
        <f t="shared" si="6"/>
        <v>25</v>
      </c>
      <c r="AC32" s="753"/>
      <c r="AD32" s="755"/>
      <c r="AE32" s="755"/>
      <c r="AF32" s="756"/>
      <c r="AG32" s="753"/>
      <c r="AH32" s="753"/>
      <c r="AI32" s="753"/>
      <c r="AJ32" s="753"/>
      <c r="AK32" s="753"/>
      <c r="AL32" s="753"/>
      <c r="AM32" s="753"/>
      <c r="AN32" s="753"/>
      <c r="AO32" s="753"/>
      <c r="AP32" s="753"/>
      <c r="AQ32" s="753"/>
      <c r="AR32" s="519"/>
    </row>
    <row r="33" spans="1:44" s="520" customFormat="1">
      <c r="A33" s="1496"/>
      <c r="B33" s="1332">
        <v>26</v>
      </c>
      <c r="C33" s="1250" t="s">
        <v>139</v>
      </c>
      <c r="D33" s="1269"/>
      <c r="E33" s="764"/>
      <c r="F33" s="765"/>
      <c r="G33" s="765"/>
      <c r="H33" s="906">
        <f t="shared" si="2"/>
        <v>0</v>
      </c>
      <c r="I33" s="766"/>
      <c r="J33" s="907">
        <f t="shared" si="3"/>
        <v>0</v>
      </c>
      <c r="K33" s="819" t="s">
        <v>190</v>
      </c>
      <c r="L33" s="767">
        <f t="shared" si="4"/>
        <v>26</v>
      </c>
      <c r="M33" s="814">
        <f t="shared" si="5"/>
        <v>0</v>
      </c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4">
        <f t="shared" si="6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759"/>
      <c r="AR33" s="519"/>
    </row>
    <row r="34" spans="1:44" s="519" customFormat="1">
      <c r="A34" s="1485"/>
      <c r="B34" s="1327">
        <v>27</v>
      </c>
      <c r="C34" s="1247" t="s">
        <v>140</v>
      </c>
      <c r="D34" s="757"/>
      <c r="E34" s="813"/>
      <c r="F34" s="920"/>
      <c r="G34" s="920"/>
      <c r="H34" s="911">
        <f t="shared" si="2"/>
        <v>0</v>
      </c>
      <c r="I34" s="750">
        <f>Normtid!$B$35</f>
        <v>0.34027777777777773</v>
      </c>
      <c r="J34" s="915">
        <f t="shared" si="3"/>
        <v>0</v>
      </c>
      <c r="K34" s="812"/>
      <c r="L34" s="813">
        <f t="shared" si="4"/>
        <v>27</v>
      </c>
      <c r="M34" s="814">
        <f t="shared" si="5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45"/>
    </row>
    <row r="35" spans="1:44" s="519" customFormat="1">
      <c r="A35" s="586"/>
      <c r="B35" s="1329">
        <v>28</v>
      </c>
      <c r="C35" s="603" t="s">
        <v>141</v>
      </c>
      <c r="D35" s="813"/>
      <c r="E35" s="813"/>
      <c r="F35" s="920"/>
      <c r="G35" s="920"/>
      <c r="H35" s="911">
        <f t="shared" si="2"/>
        <v>0</v>
      </c>
      <c r="I35" s="750">
        <f>Normtid!$B$35</f>
        <v>0.34027777777777773</v>
      </c>
      <c r="J35" s="915">
        <f t="shared" si="3"/>
        <v>0</v>
      </c>
      <c r="K35" s="1324" t="s">
        <v>172</v>
      </c>
      <c r="L35" s="813">
        <f t="shared" si="4"/>
        <v>28</v>
      </c>
      <c r="M35" s="814">
        <f t="shared" si="5"/>
        <v>0</v>
      </c>
      <c r="N35" s="816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6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945"/>
    </row>
    <row r="36" spans="1:44" s="519" customFormat="1">
      <c r="A36" s="586"/>
      <c r="B36" s="1330">
        <v>29</v>
      </c>
      <c r="C36" s="1247" t="s">
        <v>142</v>
      </c>
      <c r="D36" s="813"/>
      <c r="E36" s="813"/>
      <c r="F36" s="920"/>
      <c r="G36" s="920"/>
      <c r="H36" s="911">
        <f t="shared" si="2"/>
        <v>0</v>
      </c>
      <c r="I36" s="750">
        <f>Normtid!$B$35</f>
        <v>0.34027777777777773</v>
      </c>
      <c r="J36" s="915">
        <f t="shared" si="3"/>
        <v>0</v>
      </c>
      <c r="K36" s="805"/>
      <c r="L36" s="813">
        <f t="shared" si="4"/>
        <v>29</v>
      </c>
      <c r="M36" s="814">
        <f t="shared" si="5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6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45"/>
    </row>
    <row r="37" spans="1:44" s="519" customFormat="1">
      <c r="A37" s="581"/>
      <c r="B37" s="1248">
        <v>30</v>
      </c>
      <c r="C37" s="603" t="s">
        <v>144</v>
      </c>
      <c r="D37" s="913"/>
      <c r="E37" s="913"/>
      <c r="F37" s="920"/>
      <c r="G37" s="920"/>
      <c r="H37" s="911">
        <f t="shared" si="2"/>
        <v>0</v>
      </c>
      <c r="I37" s="750">
        <f>Normtid!$B$35</f>
        <v>0.34027777777777773</v>
      </c>
      <c r="J37" s="915">
        <f t="shared" si="3"/>
        <v>0</v>
      </c>
      <c r="K37" s="812"/>
      <c r="L37" s="813">
        <f t="shared" si="4"/>
        <v>30</v>
      </c>
      <c r="M37" s="814">
        <f t="shared" si="5"/>
        <v>0</v>
      </c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8">
        <f t="shared" si="6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45"/>
    </row>
    <row r="38" spans="1:44" s="519" customFormat="1">
      <c r="A38" s="565">
        <v>44</v>
      </c>
      <c r="B38" s="618">
        <v>31</v>
      </c>
      <c r="C38" s="603" t="s">
        <v>136</v>
      </c>
      <c r="D38" s="822"/>
      <c r="E38" s="822"/>
      <c r="F38" s="1109"/>
      <c r="G38" s="1109"/>
      <c r="H38" s="821">
        <f t="shared" si="2"/>
        <v>0</v>
      </c>
      <c r="I38" s="821">
        <f>Normtid!$B$39</f>
        <v>0.17361111111111113</v>
      </c>
      <c r="J38" s="1114">
        <f t="shared" si="3"/>
        <v>0</v>
      </c>
      <c r="K38" s="812" t="s">
        <v>192</v>
      </c>
      <c r="L38" s="1115">
        <f t="shared" si="4"/>
        <v>31</v>
      </c>
      <c r="M38" s="824">
        <f t="shared" si="5"/>
        <v>0</v>
      </c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975">
        <f t="shared" si="6"/>
        <v>31</v>
      </c>
      <c r="AC38" s="950"/>
      <c r="AD38" s="950"/>
      <c r="AE38" s="950"/>
      <c r="AF38" s="950"/>
      <c r="AG38" s="950"/>
      <c r="AH38" s="950"/>
      <c r="AI38" s="950"/>
      <c r="AJ38" s="950"/>
      <c r="AK38" s="950"/>
      <c r="AL38" s="950"/>
      <c r="AM38" s="950"/>
      <c r="AN38" s="950"/>
      <c r="AO38" s="950"/>
      <c r="AP38" s="950"/>
      <c r="AQ38" s="951"/>
    </row>
    <row r="39" spans="1:44" s="177" customFormat="1">
      <c r="A39" s="711" t="s">
        <v>145</v>
      </c>
      <c r="B39" s="712"/>
      <c r="C39" s="980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17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(Sept!J42)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17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7.6597222222222205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17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 t="shared" ref="M42" si="7">SUM(M8:M38)</f>
        <v>0</v>
      </c>
      <c r="N42" s="320">
        <f t="shared" ref="N42" si="8">SUM(N8:N38)</f>
        <v>0</v>
      </c>
      <c r="O42" s="320">
        <f t="shared" ref="O42:AQ42" si="9">SUM(O8:O38)</f>
        <v>0</v>
      </c>
      <c r="P42" s="320">
        <f t="shared" si="9"/>
        <v>0</v>
      </c>
      <c r="Q42" s="320">
        <f t="shared" si="9"/>
        <v>0</v>
      </c>
      <c r="R42" s="320">
        <f t="shared" si="9"/>
        <v>0</v>
      </c>
      <c r="S42" s="320">
        <f t="shared" si="9"/>
        <v>0</v>
      </c>
      <c r="T42" s="320">
        <f t="shared" si="9"/>
        <v>0</v>
      </c>
      <c r="U42" s="320">
        <f t="shared" si="9"/>
        <v>0</v>
      </c>
      <c r="V42" s="320">
        <f t="shared" si="9"/>
        <v>0</v>
      </c>
      <c r="W42" s="320">
        <f t="shared" si="9"/>
        <v>0</v>
      </c>
      <c r="X42" s="320">
        <f t="shared" si="9"/>
        <v>0</v>
      </c>
      <c r="Y42" s="320">
        <f t="shared" si="9"/>
        <v>0</v>
      </c>
      <c r="Z42" s="320">
        <f t="shared" si="9"/>
        <v>0</v>
      </c>
      <c r="AA42" s="320">
        <f t="shared" si="9"/>
        <v>0</v>
      </c>
      <c r="AB42" s="320"/>
      <c r="AC42" s="320">
        <f t="shared" si="9"/>
        <v>0</v>
      </c>
      <c r="AD42" s="320">
        <f t="shared" si="9"/>
        <v>0</v>
      </c>
      <c r="AE42" s="320">
        <f t="shared" si="9"/>
        <v>0</v>
      </c>
      <c r="AF42" s="320">
        <f t="shared" si="9"/>
        <v>0</v>
      </c>
      <c r="AG42" s="320">
        <f t="shared" si="9"/>
        <v>0</v>
      </c>
      <c r="AH42" s="320">
        <f t="shared" si="9"/>
        <v>0</v>
      </c>
      <c r="AI42" s="320">
        <f t="shared" si="9"/>
        <v>0</v>
      </c>
      <c r="AJ42" s="320">
        <f t="shared" si="9"/>
        <v>0</v>
      </c>
      <c r="AK42" s="320">
        <f t="shared" si="9"/>
        <v>0</v>
      </c>
      <c r="AL42" s="320">
        <f t="shared" si="9"/>
        <v>0</v>
      </c>
      <c r="AM42" s="320">
        <f t="shared" si="9"/>
        <v>0</v>
      </c>
      <c r="AN42" s="320">
        <f t="shared" si="9"/>
        <v>0</v>
      </c>
      <c r="AO42" s="320">
        <f t="shared" si="9"/>
        <v>0</v>
      </c>
      <c r="AP42" s="320">
        <f t="shared" si="9"/>
        <v>0</v>
      </c>
      <c r="AQ42" s="320">
        <f t="shared" si="9"/>
        <v>0</v>
      </c>
      <c r="AR42" s="17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SUM(M42)+Sept!M42</f>
        <v>0</v>
      </c>
      <c r="N43" s="318">
        <f>SUM(N42)+Sept!N42</f>
        <v>0</v>
      </c>
      <c r="O43" s="318">
        <f>SUM(O42)+Sept!O42</f>
        <v>0</v>
      </c>
      <c r="P43" s="318">
        <f>SUM(P42)+Sept!P42</f>
        <v>0</v>
      </c>
      <c r="Q43" s="318">
        <f>SUM(Q42)+Sept!Q42</f>
        <v>0</v>
      </c>
      <c r="R43" s="318">
        <f>SUM(R42)+Sept!R42</f>
        <v>0</v>
      </c>
      <c r="S43" s="318">
        <f>SUM(S42)+Sept!S42</f>
        <v>0</v>
      </c>
      <c r="T43" s="318">
        <f>SUM(T42)+Sept!T42</f>
        <v>0</v>
      </c>
      <c r="U43" s="318">
        <f>SUM(U42)+Sept!U42</f>
        <v>0</v>
      </c>
      <c r="V43" s="318">
        <f>SUM(V42)+Sept!V42</f>
        <v>0</v>
      </c>
      <c r="W43" s="318">
        <f>SUM(W42)+Sept!W42</f>
        <v>0</v>
      </c>
      <c r="X43" s="318">
        <f>SUM(X42)+Sept!X42</f>
        <v>0</v>
      </c>
      <c r="Y43" s="318">
        <f>SUM(Y42)+Sept!Y42</f>
        <v>0</v>
      </c>
      <c r="Z43" s="318">
        <f>SUM(Z42)+Sept!Z42</f>
        <v>0</v>
      </c>
      <c r="AA43" s="318">
        <f>SUM(AA42)+Sept!AA42</f>
        <v>0</v>
      </c>
      <c r="AB43" s="318"/>
      <c r="AC43" s="318">
        <f>SUM(AC42)+Sept!AC42</f>
        <v>0</v>
      </c>
      <c r="AD43" s="318">
        <f>SUM(AD42)+Sept!AD42</f>
        <v>0</v>
      </c>
      <c r="AE43" s="318">
        <f>SUM(AE42)+Sept!AE42</f>
        <v>0</v>
      </c>
      <c r="AF43" s="318">
        <f>SUM(AF42)+Sept!AF42</f>
        <v>0</v>
      </c>
      <c r="AG43" s="318">
        <f>SUM(AG42)+Sept!AG42</f>
        <v>0</v>
      </c>
      <c r="AH43" s="318">
        <f>SUM(AH42)+Sept!AH42</f>
        <v>0</v>
      </c>
      <c r="AI43" s="318">
        <f>SUM(AI42)+Sept!AI42</f>
        <v>0</v>
      </c>
      <c r="AJ43" s="318">
        <f>SUM(AJ42)+Sept!AJ42</f>
        <v>0</v>
      </c>
      <c r="AK43" s="318">
        <f>SUM(AK42)+Sept!AK42</f>
        <v>0</v>
      </c>
      <c r="AL43" s="318">
        <f>SUM(AL42)+Sept!AL42</f>
        <v>0</v>
      </c>
      <c r="AM43" s="318">
        <f>SUM(AM42)+Sept!AM42</f>
        <v>0</v>
      </c>
      <c r="AN43" s="318">
        <f>SUM(AN42)+Sept!AN42</f>
        <v>0</v>
      </c>
      <c r="AO43" s="318">
        <f>SUM(AO42)+Sept!AO42</f>
        <v>0</v>
      </c>
      <c r="AP43" s="318">
        <f>SUM(AP42)+Sept!AP42</f>
        <v>0</v>
      </c>
      <c r="AQ43" s="318">
        <f>SUM(AQ42)+Sept!AQ42</f>
        <v>0</v>
      </c>
      <c r="AR43" s="17"/>
    </row>
    <row r="44" spans="1:44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AB44" s="185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182</v>
      </c>
      <c r="T46" s="20"/>
      <c r="U46" s="20"/>
      <c r="V46" s="20"/>
      <c r="W46" s="20"/>
      <c r="X46" s="20"/>
      <c r="Y46" s="20"/>
      <c r="Z46" s="20"/>
      <c r="AA46" s="20"/>
      <c r="AB46" s="185"/>
      <c r="AC46" s="20"/>
      <c r="AD46" s="20"/>
      <c r="AE46" s="20"/>
      <c r="AF46" s="20"/>
      <c r="AG46" s="20"/>
    </row>
    <row r="47" spans="1:44">
      <c r="A47" s="295"/>
      <c r="C47" s="295"/>
      <c r="G47" s="22"/>
      <c r="J47" s="17"/>
      <c r="K47" s="215"/>
      <c r="AB47" s="185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54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I40" sqref="I40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" t="s">
        <v>88</v>
      </c>
      <c r="B1" s="2"/>
      <c r="C1" s="57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+D2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40" t="s">
        <v>93</v>
      </c>
      <c r="B3" s="9"/>
      <c r="C3" s="15"/>
      <c r="D3" s="6" t="s">
        <v>191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November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November</v>
      </c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6"/>
      <c r="F5" s="6"/>
      <c r="G5" s="6"/>
      <c r="H5" s="6"/>
      <c r="L5" s="5"/>
      <c r="S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81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  <c r="AR7" s="17"/>
    </row>
    <row r="8" spans="1:44" s="50" customFormat="1">
      <c r="A8" s="617">
        <v>44</v>
      </c>
      <c r="B8" s="1267">
        <v>1</v>
      </c>
      <c r="C8" s="622" t="s">
        <v>138</v>
      </c>
      <c r="D8" s="1269"/>
      <c r="E8" s="764"/>
      <c r="F8" s="765"/>
      <c r="G8" s="765"/>
      <c r="H8" s="766">
        <f t="shared" ref="H8:H37" si="2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06"/>
      <c r="J8" s="778">
        <f t="shared" ref="J8:J37" si="3">IF(H8=0,0,H8-I8)</f>
        <v>0</v>
      </c>
      <c r="K8" s="819" t="s">
        <v>193</v>
      </c>
      <c r="L8" s="767">
        <f t="shared" ref="L8:L37" si="4">B8</f>
        <v>1</v>
      </c>
      <c r="M8" s="809">
        <f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9"/>
      <c r="AI8" s="809"/>
      <c r="AJ8" s="809"/>
      <c r="AK8" s="809"/>
      <c r="AL8" s="809"/>
      <c r="AM8" s="809"/>
      <c r="AN8" s="809"/>
      <c r="AO8" s="809"/>
      <c r="AP8" s="809"/>
      <c r="AQ8" s="809"/>
      <c r="AR8" s="20"/>
    </row>
    <row r="9" spans="1:44" s="50" customFormat="1">
      <c r="A9" s="1499"/>
      <c r="B9" s="620">
        <v>2</v>
      </c>
      <c r="C9" s="623" t="s">
        <v>139</v>
      </c>
      <c r="D9" s="1269"/>
      <c r="E9" s="764"/>
      <c r="F9" s="765"/>
      <c r="G9" s="765"/>
      <c r="H9" s="766">
        <f t="shared" si="2"/>
        <v>0</v>
      </c>
      <c r="I9" s="906"/>
      <c r="J9" s="778">
        <f t="shared" si="3"/>
        <v>0</v>
      </c>
      <c r="K9" s="819"/>
      <c r="L9" s="767">
        <f t="shared" si="4"/>
        <v>2</v>
      </c>
      <c r="M9" s="809">
        <f t="shared" ref="M9:M37" si="5">-(N9+O9+P9+Q9+R9+S9+T9+U9+V9+W9+X9+Y9+Z9+AA9+AC9+AD9+AE9+AF9+AG9+AH9+AJ9+AL9+AN9+AP9)+H9</f>
        <v>0</v>
      </c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752">
        <f t="shared" ref="AB9:AB37" si="6">+L9</f>
        <v>2</v>
      </c>
      <c r="AC9" s="809"/>
      <c r="AD9" s="810"/>
      <c r="AE9" s="810"/>
      <c r="AF9" s="811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20"/>
    </row>
    <row r="10" spans="1:44" s="20" customFormat="1">
      <c r="A10" s="617"/>
      <c r="B10" s="593">
        <v>3</v>
      </c>
      <c r="C10" s="593" t="s">
        <v>140</v>
      </c>
      <c r="D10" s="947"/>
      <c r="E10" s="913"/>
      <c r="F10" s="914"/>
      <c r="G10" s="914"/>
      <c r="H10" s="750">
        <f t="shared" si="2"/>
        <v>0</v>
      </c>
      <c r="I10" s="911">
        <f>Normtid!$B$35</f>
        <v>0.34027777777777773</v>
      </c>
      <c r="J10" s="912">
        <f t="shared" si="3"/>
        <v>0</v>
      </c>
      <c r="K10" s="812"/>
      <c r="L10" s="813">
        <f t="shared" si="4"/>
        <v>3</v>
      </c>
      <c r="M10" s="809">
        <f t="shared" si="5"/>
        <v>0</v>
      </c>
      <c r="N10" s="814"/>
      <c r="O10" s="814"/>
      <c r="P10" s="814"/>
      <c r="Q10" s="814"/>
      <c r="R10" s="814"/>
      <c r="S10" s="814"/>
      <c r="T10" s="814"/>
      <c r="U10" s="814"/>
      <c r="V10" s="814"/>
      <c r="W10" s="814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946"/>
    </row>
    <row r="11" spans="1:44" s="20" customFormat="1">
      <c r="A11" s="1485"/>
      <c r="B11" s="593">
        <v>4</v>
      </c>
      <c r="C11" s="593" t="s">
        <v>141</v>
      </c>
      <c r="D11" s="947"/>
      <c r="E11" s="913"/>
      <c r="F11" s="914"/>
      <c r="G11" s="914"/>
      <c r="H11" s="750">
        <f t="shared" si="2"/>
        <v>0</v>
      </c>
      <c r="I11" s="911">
        <f>Normtid!$B$35</f>
        <v>0.34027777777777773</v>
      </c>
      <c r="J11" s="912">
        <f t="shared" si="3"/>
        <v>0</v>
      </c>
      <c r="K11" s="812"/>
      <c r="L11" s="813">
        <f t="shared" si="4"/>
        <v>4</v>
      </c>
      <c r="M11" s="809">
        <f t="shared" si="5"/>
        <v>0</v>
      </c>
      <c r="N11" s="814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46"/>
    </row>
    <row r="12" spans="1:44" s="519" customFormat="1">
      <c r="A12" s="1485"/>
      <c r="B12" s="635">
        <v>5</v>
      </c>
      <c r="C12" s="593" t="s">
        <v>142</v>
      </c>
      <c r="D12" s="947"/>
      <c r="E12" s="913"/>
      <c r="F12" s="914"/>
      <c r="G12" s="914"/>
      <c r="H12" s="750">
        <f t="shared" si="2"/>
        <v>0</v>
      </c>
      <c r="I12" s="911">
        <f>Normtid!$B$35</f>
        <v>0.34027777777777773</v>
      </c>
      <c r="J12" s="912">
        <f t="shared" si="3"/>
        <v>0</v>
      </c>
      <c r="K12" s="812"/>
      <c r="L12" s="813">
        <f t="shared" si="4"/>
        <v>5</v>
      </c>
      <c r="M12" s="759">
        <f t="shared" si="5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45"/>
    </row>
    <row r="13" spans="1:44" s="519" customFormat="1">
      <c r="A13" s="1485">
        <v>45</v>
      </c>
      <c r="B13" s="1338">
        <v>6</v>
      </c>
      <c r="C13" s="593" t="s">
        <v>144</v>
      </c>
      <c r="D13" s="947"/>
      <c r="E13" s="913"/>
      <c r="F13" s="914"/>
      <c r="G13" s="914"/>
      <c r="H13" s="750">
        <f t="shared" si="2"/>
        <v>0</v>
      </c>
      <c r="I13" s="911">
        <f>Normtid!$B$35</f>
        <v>0.34027777777777773</v>
      </c>
      <c r="J13" s="912">
        <f t="shared" si="3"/>
        <v>0</v>
      </c>
      <c r="K13" s="812"/>
      <c r="L13" s="813">
        <f t="shared" si="4"/>
        <v>6</v>
      </c>
      <c r="M13" s="759">
        <f t="shared" si="5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45"/>
    </row>
    <row r="14" spans="1:44" s="519" customFormat="1">
      <c r="A14" s="1485"/>
      <c r="B14" s="1328">
        <v>7</v>
      </c>
      <c r="C14" s="593" t="s">
        <v>136</v>
      </c>
      <c r="D14" s="947"/>
      <c r="E14" s="913"/>
      <c r="F14" s="914"/>
      <c r="G14" s="914"/>
      <c r="H14" s="750">
        <f t="shared" si="2"/>
        <v>0</v>
      </c>
      <c r="I14" s="911">
        <f>Normtid!$B$35</f>
        <v>0.34027777777777773</v>
      </c>
      <c r="J14" s="912">
        <f t="shared" si="3"/>
        <v>0</v>
      </c>
      <c r="K14" s="812"/>
      <c r="L14" s="813">
        <f t="shared" si="4"/>
        <v>7</v>
      </c>
      <c r="M14" s="759">
        <f t="shared" si="5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6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45"/>
    </row>
    <row r="15" spans="1:44" s="520" customFormat="1">
      <c r="A15" s="1485"/>
      <c r="B15" s="1332">
        <v>8</v>
      </c>
      <c r="C15" s="620" t="s">
        <v>138</v>
      </c>
      <c r="D15" s="1269"/>
      <c r="E15" s="764"/>
      <c r="F15" s="765"/>
      <c r="G15" s="765"/>
      <c r="H15" s="766">
        <f t="shared" si="2"/>
        <v>0</v>
      </c>
      <c r="I15" s="906"/>
      <c r="J15" s="778">
        <f t="shared" si="3"/>
        <v>0</v>
      </c>
      <c r="K15" s="866"/>
      <c r="L15" s="767">
        <f t="shared" si="4"/>
        <v>8</v>
      </c>
      <c r="M15" s="759">
        <f t="shared" si="5"/>
        <v>0</v>
      </c>
      <c r="N15" s="753"/>
      <c r="O15" s="753"/>
      <c r="P15" s="753"/>
      <c r="Q15" s="753"/>
      <c r="R15" s="753"/>
      <c r="S15" s="753"/>
      <c r="T15" s="753"/>
      <c r="U15" s="753"/>
      <c r="V15" s="753"/>
      <c r="W15" s="753"/>
      <c r="X15" s="753"/>
      <c r="Y15" s="753"/>
      <c r="Z15" s="753"/>
      <c r="AA15" s="753"/>
      <c r="AB15" s="754">
        <f t="shared" si="6"/>
        <v>8</v>
      </c>
      <c r="AC15" s="753"/>
      <c r="AD15" s="755"/>
      <c r="AE15" s="755"/>
      <c r="AF15" s="756"/>
      <c r="AG15" s="753"/>
      <c r="AH15" s="753"/>
      <c r="AI15" s="753"/>
      <c r="AJ15" s="753"/>
      <c r="AK15" s="753"/>
      <c r="AL15" s="753"/>
      <c r="AM15" s="753"/>
      <c r="AN15" s="753"/>
      <c r="AO15" s="753"/>
      <c r="AP15" s="753"/>
      <c r="AQ15" s="753"/>
      <c r="AR15" s="519"/>
    </row>
    <row r="16" spans="1:44" s="520" customFormat="1">
      <c r="A16" s="1496"/>
      <c r="B16" s="1332">
        <v>9</v>
      </c>
      <c r="C16" s="587" t="s">
        <v>139</v>
      </c>
      <c r="D16" s="1269"/>
      <c r="E16" s="764"/>
      <c r="F16" s="765"/>
      <c r="G16" s="765"/>
      <c r="H16" s="766">
        <f t="shared" si="2"/>
        <v>0</v>
      </c>
      <c r="I16" s="906"/>
      <c r="J16" s="778">
        <f t="shared" si="3"/>
        <v>0</v>
      </c>
      <c r="K16" s="866" t="s">
        <v>194</v>
      </c>
      <c r="L16" s="767">
        <f t="shared" si="4"/>
        <v>9</v>
      </c>
      <c r="M16" s="759">
        <f t="shared" si="5"/>
        <v>0</v>
      </c>
      <c r="N16" s="759"/>
      <c r="O16" s="759"/>
      <c r="P16" s="759"/>
      <c r="Q16" s="759"/>
      <c r="R16" s="759"/>
      <c r="S16" s="759"/>
      <c r="T16" s="759"/>
      <c r="U16" s="759"/>
      <c r="V16" s="759"/>
      <c r="W16" s="759"/>
      <c r="X16" s="759"/>
      <c r="Y16" s="759"/>
      <c r="Z16" s="759"/>
      <c r="AA16" s="759"/>
      <c r="AB16" s="754">
        <f t="shared" si="6"/>
        <v>9</v>
      </c>
      <c r="AC16" s="759"/>
      <c r="AD16" s="760"/>
      <c r="AE16" s="760"/>
      <c r="AF16" s="761"/>
      <c r="AG16" s="759"/>
      <c r="AH16" s="759"/>
      <c r="AI16" s="759"/>
      <c r="AJ16" s="759"/>
      <c r="AK16" s="759"/>
      <c r="AL16" s="759"/>
      <c r="AM16" s="759"/>
      <c r="AN16" s="759"/>
      <c r="AO16" s="759"/>
      <c r="AP16" s="759"/>
      <c r="AQ16" s="759"/>
      <c r="AR16" s="519"/>
    </row>
    <row r="17" spans="1:44" s="519" customFormat="1">
      <c r="A17" s="1485"/>
      <c r="B17" s="1327">
        <v>10</v>
      </c>
      <c r="C17" s="593" t="s">
        <v>140</v>
      </c>
      <c r="D17" s="947"/>
      <c r="E17" s="913"/>
      <c r="F17" s="914"/>
      <c r="G17" s="914"/>
      <c r="H17" s="750">
        <f t="shared" si="2"/>
        <v>0</v>
      </c>
      <c r="I17" s="911">
        <f>Normtid!$B$35</f>
        <v>0.34027777777777773</v>
      </c>
      <c r="J17" s="912">
        <f t="shared" si="3"/>
        <v>0</v>
      </c>
      <c r="K17" s="812"/>
      <c r="L17" s="813">
        <f t="shared" si="4"/>
        <v>10</v>
      </c>
      <c r="M17" s="759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19" customFormat="1">
      <c r="A18" s="1485"/>
      <c r="B18" s="1327">
        <v>11</v>
      </c>
      <c r="C18" s="593" t="s">
        <v>141</v>
      </c>
      <c r="D18" s="947"/>
      <c r="E18" s="913"/>
      <c r="F18" s="914"/>
      <c r="G18" s="914"/>
      <c r="H18" s="750">
        <f t="shared" si="2"/>
        <v>0</v>
      </c>
      <c r="I18" s="911">
        <f>Normtid!$B$35</f>
        <v>0.34027777777777773</v>
      </c>
      <c r="J18" s="912">
        <f t="shared" si="3"/>
        <v>0</v>
      </c>
      <c r="K18" s="812"/>
      <c r="L18" s="813">
        <f t="shared" si="4"/>
        <v>11</v>
      </c>
      <c r="M18" s="759">
        <f t="shared" si="5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45"/>
    </row>
    <row r="19" spans="1:44" s="519" customFormat="1">
      <c r="A19" s="1485"/>
      <c r="B19" s="1327">
        <v>12</v>
      </c>
      <c r="C19" s="593" t="s">
        <v>142</v>
      </c>
      <c r="D19" s="947"/>
      <c r="E19" s="913"/>
      <c r="F19" s="914"/>
      <c r="G19" s="914"/>
      <c r="H19" s="750">
        <f t="shared" si="2"/>
        <v>0</v>
      </c>
      <c r="I19" s="911">
        <f>Normtid!$B$35</f>
        <v>0.34027777777777773</v>
      </c>
      <c r="J19" s="912">
        <f t="shared" si="3"/>
        <v>0</v>
      </c>
      <c r="K19" s="812"/>
      <c r="L19" s="813">
        <f t="shared" si="4"/>
        <v>12</v>
      </c>
      <c r="M19" s="759">
        <f t="shared" si="5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45"/>
    </row>
    <row r="20" spans="1:44" s="519" customFormat="1">
      <c r="A20" s="1485">
        <v>46</v>
      </c>
      <c r="B20" s="1327">
        <v>13</v>
      </c>
      <c r="C20" s="593" t="s">
        <v>144</v>
      </c>
      <c r="D20" s="947"/>
      <c r="E20" s="913"/>
      <c r="F20" s="914"/>
      <c r="G20" s="914"/>
      <c r="H20" s="750">
        <f t="shared" si="2"/>
        <v>0</v>
      </c>
      <c r="I20" s="911">
        <f>Normtid!$B$35</f>
        <v>0.34027777777777773</v>
      </c>
      <c r="J20" s="912">
        <f t="shared" si="3"/>
        <v>0</v>
      </c>
      <c r="K20" s="812"/>
      <c r="L20" s="813">
        <f t="shared" si="4"/>
        <v>13</v>
      </c>
      <c r="M20" s="759">
        <f t="shared" si="5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45"/>
    </row>
    <row r="21" spans="1:44" s="519" customFormat="1">
      <c r="A21" s="1485"/>
      <c r="B21" s="1327">
        <v>14</v>
      </c>
      <c r="C21" s="593" t="s">
        <v>136</v>
      </c>
      <c r="D21" s="947"/>
      <c r="E21" s="913"/>
      <c r="F21" s="914"/>
      <c r="G21" s="914"/>
      <c r="H21" s="750">
        <f t="shared" si="2"/>
        <v>0</v>
      </c>
      <c r="I21" s="911">
        <f>Normtid!$B$35</f>
        <v>0.34027777777777773</v>
      </c>
      <c r="J21" s="912">
        <f t="shared" si="3"/>
        <v>0</v>
      </c>
      <c r="K21" s="812"/>
      <c r="L21" s="813">
        <f t="shared" si="4"/>
        <v>14</v>
      </c>
      <c r="M21" s="759">
        <f t="shared" si="5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6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45"/>
    </row>
    <row r="22" spans="1:44" s="520" customFormat="1">
      <c r="A22" s="1485"/>
      <c r="B22" s="1332">
        <v>15</v>
      </c>
      <c r="C22" s="622" t="s">
        <v>138</v>
      </c>
      <c r="D22" s="1269"/>
      <c r="E22" s="764"/>
      <c r="F22" s="765"/>
      <c r="G22" s="765"/>
      <c r="H22" s="766">
        <f t="shared" si="2"/>
        <v>0</v>
      </c>
      <c r="I22" s="906"/>
      <c r="J22" s="778">
        <f t="shared" si="3"/>
        <v>0</v>
      </c>
      <c r="K22" s="866"/>
      <c r="L22" s="767">
        <f t="shared" si="4"/>
        <v>15</v>
      </c>
      <c r="M22" s="759">
        <f t="shared" si="5"/>
        <v>0</v>
      </c>
      <c r="N22" s="753"/>
      <c r="O22" s="753"/>
      <c r="P22" s="753"/>
      <c r="Q22" s="753"/>
      <c r="R22" s="753"/>
      <c r="S22" s="753"/>
      <c r="T22" s="753"/>
      <c r="U22" s="753"/>
      <c r="V22" s="753"/>
      <c r="W22" s="753"/>
      <c r="X22" s="753"/>
      <c r="Y22" s="753"/>
      <c r="Z22" s="753"/>
      <c r="AA22" s="753"/>
      <c r="AB22" s="754">
        <f t="shared" si="6"/>
        <v>15</v>
      </c>
      <c r="AC22" s="753"/>
      <c r="AD22" s="755"/>
      <c r="AE22" s="755"/>
      <c r="AF22" s="756"/>
      <c r="AG22" s="753"/>
      <c r="AH22" s="753"/>
      <c r="AI22" s="753"/>
      <c r="AJ22" s="753"/>
      <c r="AK22" s="753"/>
      <c r="AL22" s="753"/>
      <c r="AM22" s="753"/>
      <c r="AN22" s="753"/>
      <c r="AO22" s="753"/>
      <c r="AP22" s="753"/>
      <c r="AQ22" s="753"/>
      <c r="AR22" s="519"/>
    </row>
    <row r="23" spans="1:44" s="520" customFormat="1">
      <c r="A23" s="1496"/>
      <c r="B23" s="1332">
        <v>16</v>
      </c>
      <c r="C23" s="624" t="s">
        <v>139</v>
      </c>
      <c r="D23" s="1269"/>
      <c r="E23" s="764"/>
      <c r="F23" s="765"/>
      <c r="G23" s="765"/>
      <c r="H23" s="766">
        <f t="shared" si="2"/>
        <v>0</v>
      </c>
      <c r="I23" s="906"/>
      <c r="J23" s="778">
        <f t="shared" si="3"/>
        <v>0</v>
      </c>
      <c r="K23" s="866"/>
      <c r="L23" s="767">
        <f t="shared" si="4"/>
        <v>16</v>
      </c>
      <c r="M23" s="759">
        <f t="shared" si="5"/>
        <v>0</v>
      </c>
      <c r="N23" s="759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4">
        <f t="shared" si="6"/>
        <v>16</v>
      </c>
      <c r="AC23" s="759"/>
      <c r="AD23" s="760"/>
      <c r="AE23" s="760"/>
      <c r="AF23" s="761"/>
      <c r="AG23" s="759"/>
      <c r="AH23" s="759"/>
      <c r="AI23" s="759"/>
      <c r="AJ23" s="759"/>
      <c r="AK23" s="759"/>
      <c r="AL23" s="759"/>
      <c r="AM23" s="759"/>
      <c r="AN23" s="759"/>
      <c r="AO23" s="759"/>
      <c r="AP23" s="759"/>
      <c r="AQ23" s="759"/>
      <c r="AR23" s="519"/>
    </row>
    <row r="24" spans="1:44" s="519" customFormat="1">
      <c r="A24" s="1485"/>
      <c r="B24" s="1500">
        <v>17</v>
      </c>
      <c r="C24" s="541" t="s">
        <v>140</v>
      </c>
      <c r="D24" s="947"/>
      <c r="E24" s="913"/>
      <c r="F24" s="914"/>
      <c r="G24" s="914"/>
      <c r="H24" s="750">
        <f t="shared" si="2"/>
        <v>0</v>
      </c>
      <c r="I24" s="911">
        <f>Normtid!$B$35</f>
        <v>0.34027777777777773</v>
      </c>
      <c r="J24" s="912">
        <f t="shared" si="3"/>
        <v>0</v>
      </c>
      <c r="K24" s="812"/>
      <c r="L24" s="813">
        <f t="shared" si="4"/>
        <v>17</v>
      </c>
      <c r="M24" s="759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19" customFormat="1">
      <c r="A25" s="1485"/>
      <c r="B25" s="1319">
        <v>18</v>
      </c>
      <c r="C25" s="583" t="s">
        <v>141</v>
      </c>
      <c r="D25" s="947"/>
      <c r="E25" s="913"/>
      <c r="F25" s="914"/>
      <c r="G25" s="914"/>
      <c r="H25" s="750">
        <f t="shared" si="2"/>
        <v>0</v>
      </c>
      <c r="I25" s="911">
        <f>Normtid!$B$35</f>
        <v>0.34027777777777773</v>
      </c>
      <c r="J25" s="912">
        <f t="shared" si="3"/>
        <v>0</v>
      </c>
      <c r="K25" s="812"/>
      <c r="L25" s="813">
        <f t="shared" si="4"/>
        <v>18</v>
      </c>
      <c r="M25" s="759">
        <f t="shared" si="5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45"/>
    </row>
    <row r="26" spans="1:44" s="519" customFormat="1">
      <c r="A26" s="1485"/>
      <c r="B26" s="597">
        <v>19</v>
      </c>
      <c r="C26" s="584" t="s">
        <v>142</v>
      </c>
      <c r="D26" s="947"/>
      <c r="E26" s="913"/>
      <c r="F26" s="914"/>
      <c r="G26" s="914"/>
      <c r="H26" s="750">
        <f t="shared" si="2"/>
        <v>0</v>
      </c>
      <c r="I26" s="911">
        <f>Normtid!$B$35</f>
        <v>0.34027777777777773</v>
      </c>
      <c r="J26" s="912">
        <f t="shared" si="3"/>
        <v>0</v>
      </c>
      <c r="K26" s="812"/>
      <c r="L26" s="813">
        <f t="shared" si="4"/>
        <v>19</v>
      </c>
      <c r="M26" s="759">
        <f t="shared" si="5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45"/>
    </row>
    <row r="27" spans="1:44" s="519" customFormat="1">
      <c r="A27" s="1485">
        <v>47</v>
      </c>
      <c r="B27" s="597">
        <v>20</v>
      </c>
      <c r="C27" s="600" t="s">
        <v>144</v>
      </c>
      <c r="D27" s="947"/>
      <c r="E27" s="913"/>
      <c r="F27" s="914"/>
      <c r="G27" s="914"/>
      <c r="H27" s="750">
        <f t="shared" si="2"/>
        <v>0</v>
      </c>
      <c r="I27" s="911">
        <f>Normtid!$B$35</f>
        <v>0.34027777777777773</v>
      </c>
      <c r="J27" s="912">
        <f t="shared" si="3"/>
        <v>0</v>
      </c>
      <c r="K27" s="812"/>
      <c r="L27" s="813">
        <f t="shared" si="4"/>
        <v>20</v>
      </c>
      <c r="M27" s="759">
        <f t="shared" si="5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45"/>
    </row>
    <row r="28" spans="1:44" s="519" customFormat="1">
      <c r="A28" s="1485"/>
      <c r="B28" s="597">
        <v>21</v>
      </c>
      <c r="C28" s="599" t="s">
        <v>136</v>
      </c>
      <c r="D28" s="947"/>
      <c r="E28" s="913"/>
      <c r="F28" s="914"/>
      <c r="G28" s="914"/>
      <c r="H28" s="750">
        <f t="shared" si="2"/>
        <v>0</v>
      </c>
      <c r="I28" s="911">
        <f>Normtid!$B$35</f>
        <v>0.34027777777777773</v>
      </c>
      <c r="J28" s="912">
        <f t="shared" si="3"/>
        <v>0</v>
      </c>
      <c r="K28" s="812"/>
      <c r="L28" s="813">
        <f t="shared" si="4"/>
        <v>21</v>
      </c>
      <c r="M28" s="759">
        <f t="shared" si="5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6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45"/>
    </row>
    <row r="29" spans="1:44" s="520" customFormat="1">
      <c r="A29" s="1485"/>
      <c r="B29" s="620">
        <v>22</v>
      </c>
      <c r="C29" s="616" t="s">
        <v>138</v>
      </c>
      <c r="D29" s="1269"/>
      <c r="E29" s="764"/>
      <c r="F29" s="765"/>
      <c r="G29" s="765"/>
      <c r="H29" s="766">
        <f t="shared" si="2"/>
        <v>0</v>
      </c>
      <c r="I29" s="906"/>
      <c r="J29" s="778">
        <f t="shared" si="3"/>
        <v>0</v>
      </c>
      <c r="K29" s="866"/>
      <c r="L29" s="767">
        <f t="shared" si="4"/>
        <v>22</v>
      </c>
      <c r="M29" s="759">
        <f t="shared" si="5"/>
        <v>0</v>
      </c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4">
        <f t="shared" si="6"/>
        <v>22</v>
      </c>
      <c r="AC29" s="753"/>
      <c r="AD29" s="755"/>
      <c r="AE29" s="755"/>
      <c r="AF29" s="756"/>
      <c r="AG29" s="753"/>
      <c r="AH29" s="753"/>
      <c r="AI29" s="753"/>
      <c r="AJ29" s="753"/>
      <c r="AK29" s="753"/>
      <c r="AL29" s="753"/>
      <c r="AM29" s="753"/>
      <c r="AN29" s="753"/>
      <c r="AO29" s="753"/>
      <c r="AP29" s="753"/>
      <c r="AQ29" s="753"/>
      <c r="AR29" s="519"/>
    </row>
    <row r="30" spans="1:44" s="520" customFormat="1">
      <c r="A30" s="1496"/>
      <c r="B30" s="620">
        <v>23</v>
      </c>
      <c r="C30" s="619" t="s">
        <v>139</v>
      </c>
      <c r="D30" s="1269"/>
      <c r="E30" s="764"/>
      <c r="F30" s="765"/>
      <c r="G30" s="765"/>
      <c r="H30" s="766">
        <f t="shared" si="2"/>
        <v>0</v>
      </c>
      <c r="I30" s="906"/>
      <c r="J30" s="778">
        <f t="shared" si="3"/>
        <v>0</v>
      </c>
      <c r="K30" s="866"/>
      <c r="L30" s="767">
        <f t="shared" si="4"/>
        <v>23</v>
      </c>
      <c r="M30" s="759">
        <f t="shared" si="5"/>
        <v>0</v>
      </c>
      <c r="N30" s="759"/>
      <c r="O30" s="759"/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4">
        <f t="shared" si="6"/>
        <v>23</v>
      </c>
      <c r="AC30" s="759"/>
      <c r="AD30" s="760"/>
      <c r="AE30" s="760"/>
      <c r="AF30" s="761"/>
      <c r="AG30" s="759"/>
      <c r="AH30" s="759"/>
      <c r="AI30" s="759"/>
      <c r="AJ30" s="759"/>
      <c r="AK30" s="759"/>
      <c r="AL30" s="759"/>
      <c r="AM30" s="759"/>
      <c r="AN30" s="759"/>
      <c r="AO30" s="759"/>
      <c r="AP30" s="759"/>
      <c r="AQ30" s="759"/>
      <c r="AR30" s="519"/>
    </row>
    <row r="31" spans="1:44" s="519" customFormat="1">
      <c r="A31" s="1485"/>
      <c r="B31" s="597">
        <v>24</v>
      </c>
      <c r="C31" s="1240" t="s">
        <v>140</v>
      </c>
      <c r="D31" s="947"/>
      <c r="E31" s="913"/>
      <c r="F31" s="914"/>
      <c r="G31" s="914"/>
      <c r="H31" s="750">
        <f t="shared" si="2"/>
        <v>0</v>
      </c>
      <c r="I31" s="911">
        <f>Normtid!$B$35</f>
        <v>0.34027777777777773</v>
      </c>
      <c r="J31" s="912">
        <f t="shared" si="3"/>
        <v>0</v>
      </c>
      <c r="K31" s="812"/>
      <c r="L31" s="813">
        <f t="shared" si="4"/>
        <v>24</v>
      </c>
      <c r="M31" s="759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19" customFormat="1">
      <c r="A32" s="653"/>
      <c r="B32" s="597">
        <v>25</v>
      </c>
      <c r="C32" s="1243" t="s">
        <v>141</v>
      </c>
      <c r="D32" s="947"/>
      <c r="E32" s="913"/>
      <c r="F32" s="914"/>
      <c r="G32" s="914"/>
      <c r="H32" s="750">
        <f t="shared" si="2"/>
        <v>0</v>
      </c>
      <c r="I32" s="911">
        <f>Normtid!$B$35</f>
        <v>0.34027777777777773</v>
      </c>
      <c r="J32" s="912">
        <f t="shared" si="3"/>
        <v>0</v>
      </c>
      <c r="K32" s="812"/>
      <c r="L32" s="813">
        <f t="shared" si="4"/>
        <v>25</v>
      </c>
      <c r="M32" s="759">
        <f t="shared" si="5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45"/>
    </row>
    <row r="33" spans="1:44" s="519" customFormat="1">
      <c r="A33" s="653"/>
      <c r="B33" s="597">
        <v>26</v>
      </c>
      <c r="C33" s="1241" t="s">
        <v>142</v>
      </c>
      <c r="D33" s="947"/>
      <c r="E33" s="913"/>
      <c r="F33" s="914"/>
      <c r="G33" s="914"/>
      <c r="H33" s="750">
        <f t="shared" si="2"/>
        <v>0</v>
      </c>
      <c r="I33" s="911">
        <f>Normtid!$B$35</f>
        <v>0.34027777777777773</v>
      </c>
      <c r="J33" s="912">
        <f t="shared" si="3"/>
        <v>0</v>
      </c>
      <c r="K33" s="812"/>
      <c r="L33" s="813">
        <f t="shared" si="4"/>
        <v>26</v>
      </c>
      <c r="M33" s="759">
        <f t="shared" si="5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45"/>
    </row>
    <row r="34" spans="1:44" s="519" customFormat="1">
      <c r="A34" s="653">
        <v>48</v>
      </c>
      <c r="B34" s="974">
        <v>27</v>
      </c>
      <c r="C34" s="1242" t="s">
        <v>144</v>
      </c>
      <c r="D34" s="913"/>
      <c r="E34" s="913"/>
      <c r="F34" s="914"/>
      <c r="G34" s="914"/>
      <c r="H34" s="750">
        <f t="shared" si="2"/>
        <v>0</v>
      </c>
      <c r="I34" s="911">
        <f>Normtid!$B$35</f>
        <v>0.34027777777777773</v>
      </c>
      <c r="J34" s="912">
        <f>IF(H34=0,0,H34-I34)</f>
        <v>0</v>
      </c>
      <c r="K34" s="812"/>
      <c r="L34" s="813">
        <f t="shared" si="4"/>
        <v>27</v>
      </c>
      <c r="M34" s="759">
        <f t="shared" si="5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45"/>
    </row>
    <row r="35" spans="1:44" s="20" customFormat="1">
      <c r="A35" s="1117"/>
      <c r="B35" s="1116">
        <v>28</v>
      </c>
      <c r="C35" s="1241" t="s">
        <v>136</v>
      </c>
      <c r="D35" s="947"/>
      <c r="E35" s="913"/>
      <c r="F35" s="914"/>
      <c r="G35" s="914"/>
      <c r="H35" s="750">
        <f t="shared" si="2"/>
        <v>0</v>
      </c>
      <c r="I35" s="911">
        <f>Normtid!$B$35</f>
        <v>0.34027777777777773</v>
      </c>
      <c r="J35" s="912">
        <f t="shared" si="3"/>
        <v>0</v>
      </c>
      <c r="K35" s="812"/>
      <c r="L35" s="813">
        <f t="shared" si="4"/>
        <v>28</v>
      </c>
      <c r="M35" s="809">
        <f t="shared" si="5"/>
        <v>0</v>
      </c>
      <c r="N35" s="814"/>
      <c r="O35" s="814"/>
      <c r="P35" s="814"/>
      <c r="Q35" s="814"/>
      <c r="R35" s="814"/>
      <c r="S35" s="814"/>
      <c r="T35" s="814"/>
      <c r="U35" s="814"/>
      <c r="V35" s="814"/>
      <c r="W35" s="814"/>
      <c r="X35" s="814"/>
      <c r="Y35" s="814"/>
      <c r="Z35" s="814"/>
      <c r="AA35" s="814"/>
      <c r="AB35" s="813">
        <f t="shared" si="6"/>
        <v>28</v>
      </c>
      <c r="AC35" s="814"/>
      <c r="AD35" s="814"/>
      <c r="AE35" s="814"/>
      <c r="AF35" s="814"/>
      <c r="AG35" s="814"/>
      <c r="AH35" s="814"/>
      <c r="AI35" s="814"/>
      <c r="AJ35" s="814"/>
      <c r="AK35" s="814"/>
      <c r="AL35" s="814"/>
      <c r="AM35" s="814"/>
      <c r="AN35" s="814"/>
      <c r="AO35" s="814"/>
      <c r="AP35" s="814"/>
      <c r="AQ35" s="946"/>
    </row>
    <row r="36" spans="1:44" s="50" customFormat="1">
      <c r="A36" s="617"/>
      <c r="B36" s="1501">
        <v>29</v>
      </c>
      <c r="C36" s="1334" t="s">
        <v>138</v>
      </c>
      <c r="D36" s="1269"/>
      <c r="E36" s="764"/>
      <c r="F36" s="765"/>
      <c r="G36" s="765"/>
      <c r="H36" s="766">
        <f t="shared" si="2"/>
        <v>0</v>
      </c>
      <c r="I36" s="906"/>
      <c r="J36" s="778">
        <f t="shared" si="3"/>
        <v>0</v>
      </c>
      <c r="K36" s="866"/>
      <c r="L36" s="767">
        <f t="shared" si="4"/>
        <v>29</v>
      </c>
      <c r="M36" s="809">
        <f t="shared" si="5"/>
        <v>0</v>
      </c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752">
        <f t="shared" si="6"/>
        <v>29</v>
      </c>
      <c r="AC36" s="806"/>
      <c r="AD36" s="807"/>
      <c r="AE36" s="807"/>
      <c r="AF36" s="808"/>
      <c r="AG36" s="806"/>
      <c r="AH36" s="806"/>
      <c r="AI36" s="806"/>
      <c r="AJ36" s="806"/>
      <c r="AK36" s="806"/>
      <c r="AL36" s="806"/>
      <c r="AM36" s="806"/>
      <c r="AN36" s="806"/>
      <c r="AO36" s="806"/>
      <c r="AP36" s="806"/>
      <c r="AQ36" s="806"/>
      <c r="AR36" s="20"/>
    </row>
    <row r="37" spans="1:44" s="50" customFormat="1">
      <c r="A37" s="585"/>
      <c r="B37" s="1333">
        <v>30</v>
      </c>
      <c r="C37" s="1498" t="s">
        <v>139</v>
      </c>
      <c r="D37" s="615"/>
      <c r="E37" s="615"/>
      <c r="F37" s="626"/>
      <c r="G37" s="626"/>
      <c r="H37" s="948">
        <f t="shared" si="2"/>
        <v>0</v>
      </c>
      <c r="I37" s="906"/>
      <c r="J37" s="949">
        <f t="shared" si="3"/>
        <v>0</v>
      </c>
      <c r="K37" s="819" t="s">
        <v>290</v>
      </c>
      <c r="L37" s="625">
        <f t="shared" si="4"/>
        <v>30</v>
      </c>
      <c r="M37" s="969">
        <f t="shared" si="5"/>
        <v>0</v>
      </c>
      <c r="N37" s="968"/>
      <c r="O37" s="968"/>
      <c r="P37" s="968"/>
      <c r="Q37" s="968"/>
      <c r="R37" s="968"/>
      <c r="S37" s="968"/>
      <c r="T37" s="968"/>
      <c r="U37" s="968"/>
      <c r="V37" s="968"/>
      <c r="W37" s="968"/>
      <c r="X37" s="968"/>
      <c r="Y37" s="968"/>
      <c r="Z37" s="968"/>
      <c r="AA37" s="968"/>
      <c r="AB37" s="534">
        <f t="shared" si="6"/>
        <v>30</v>
      </c>
      <c r="AC37" s="968"/>
      <c r="AD37" s="823"/>
      <c r="AE37" s="823"/>
      <c r="AF37" s="969"/>
      <c r="AG37" s="968"/>
      <c r="AH37" s="968"/>
      <c r="AI37" s="968"/>
      <c r="AJ37" s="968"/>
      <c r="AK37" s="968"/>
      <c r="AL37" s="968"/>
      <c r="AM37" s="968"/>
      <c r="AN37" s="968"/>
      <c r="AO37" s="968"/>
      <c r="AP37" s="968"/>
      <c r="AQ37" s="968"/>
      <c r="AR37" s="20"/>
    </row>
    <row r="38" spans="1:44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777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17"/>
    </row>
    <row r="39" spans="1:44" s="177" customFormat="1">
      <c r="A39" s="721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(Okt!J43)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44" s="177" customFormat="1">
      <c r="A40" s="721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6.8055555555555545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44" s="177" customFormat="1">
      <c r="A41" s="721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>SUM(N8:N37)</f>
        <v>0</v>
      </c>
      <c r="O41" s="320">
        <f t="shared" ref="O41:AQ41" si="7">SUM(O8:O37)</f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 t="shared" si="7"/>
        <v>0</v>
      </c>
      <c r="AD41" s="320">
        <f t="shared" si="7"/>
        <v>0</v>
      </c>
      <c r="AE41" s="320">
        <f t="shared" si="7"/>
        <v>0</v>
      </c>
      <c r="AF41" s="320">
        <f t="shared" si="7"/>
        <v>0</v>
      </c>
      <c r="AG41" s="320">
        <f t="shared" si="7"/>
        <v>0</v>
      </c>
      <c r="AH41" s="320">
        <f t="shared" si="7"/>
        <v>0</v>
      </c>
      <c r="AI41" s="320">
        <f t="shared" si="7"/>
        <v>0</v>
      </c>
      <c r="AJ41" s="320">
        <f t="shared" si="7"/>
        <v>0</v>
      </c>
      <c r="AK41" s="320">
        <f t="shared" si="7"/>
        <v>0</v>
      </c>
      <c r="AL41" s="320">
        <f t="shared" si="7"/>
        <v>0</v>
      </c>
      <c r="AM41" s="320">
        <f t="shared" si="7"/>
        <v>0</v>
      </c>
      <c r="AN41" s="320">
        <f t="shared" si="7"/>
        <v>0</v>
      </c>
      <c r="AO41" s="320">
        <f t="shared" si="7"/>
        <v>0</v>
      </c>
      <c r="AP41" s="320">
        <f t="shared" si="7"/>
        <v>0</v>
      </c>
      <c r="AQ41" s="320">
        <f t="shared" si="7"/>
        <v>0</v>
      </c>
      <c r="AR41" s="17"/>
    </row>
    <row r="42" spans="1:44" s="177" customFormat="1" ht="25.15" customHeight="1">
      <c r="A42" s="841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SUM(M41)+Okt!M43</f>
        <v>0</v>
      </c>
      <c r="N42" s="318">
        <f>SUM(N41)+Okt!N43</f>
        <v>0</v>
      </c>
      <c r="O42" s="318">
        <f>SUM(O41)+Okt!O43</f>
        <v>0</v>
      </c>
      <c r="P42" s="318">
        <f>SUM(P41)+Okt!P43</f>
        <v>0</v>
      </c>
      <c r="Q42" s="318">
        <f>SUM(Q41)+Okt!Q43</f>
        <v>0</v>
      </c>
      <c r="R42" s="318">
        <f>SUM(R41)+Okt!R43</f>
        <v>0</v>
      </c>
      <c r="S42" s="318">
        <f>SUM(S41)+Okt!S43</f>
        <v>0</v>
      </c>
      <c r="T42" s="318">
        <f>SUM(T41)+Okt!T43</f>
        <v>0</v>
      </c>
      <c r="U42" s="318">
        <f>SUM(U41)+Okt!U43</f>
        <v>0</v>
      </c>
      <c r="V42" s="318">
        <f>SUM(V41)+Okt!V43</f>
        <v>0</v>
      </c>
      <c r="W42" s="318">
        <f>SUM(W41)+Okt!W43</f>
        <v>0</v>
      </c>
      <c r="X42" s="318">
        <f>SUM(X41)+Okt!X43</f>
        <v>0</v>
      </c>
      <c r="Y42" s="318">
        <f>SUM(Y41)+Okt!Y43</f>
        <v>0</v>
      </c>
      <c r="Z42" s="318">
        <f>SUM(Z41)+Okt!Z43</f>
        <v>0</v>
      </c>
      <c r="AA42" s="318">
        <f>SUM(AA41)+Okt!AA43</f>
        <v>0</v>
      </c>
      <c r="AB42" s="318"/>
      <c r="AC42" s="318">
        <f>SUM(AC41)+Okt!AC43</f>
        <v>0</v>
      </c>
      <c r="AD42" s="318">
        <f>SUM(AD41)+Okt!AD43</f>
        <v>0</v>
      </c>
      <c r="AE42" s="318">
        <f>SUM(AE41)+Okt!AE43</f>
        <v>0</v>
      </c>
      <c r="AF42" s="318">
        <f>SUM(AF41)+Okt!AF43</f>
        <v>0</v>
      </c>
      <c r="AG42" s="318">
        <f>SUM(AG41)+Okt!AG43</f>
        <v>0</v>
      </c>
      <c r="AH42" s="318">
        <f>SUM(AH41)+Okt!AH43</f>
        <v>0</v>
      </c>
      <c r="AI42" s="318">
        <f>SUM(AI41)+Okt!AI43</f>
        <v>0</v>
      </c>
      <c r="AJ42" s="318">
        <f>SUM(AJ41)+Okt!AJ43</f>
        <v>0</v>
      </c>
      <c r="AK42" s="318">
        <f>SUM(AK41)+Okt!AK43</f>
        <v>0</v>
      </c>
      <c r="AL42" s="318">
        <f>SUM(AL41)+Okt!AL43</f>
        <v>0</v>
      </c>
      <c r="AM42" s="318">
        <f>SUM(AM41)+Okt!AM43</f>
        <v>0</v>
      </c>
      <c r="AN42" s="318">
        <f>SUM(AN41)+Okt!AN43</f>
        <v>0</v>
      </c>
      <c r="AO42" s="318">
        <f>SUM(AO41)+Okt!AO43</f>
        <v>0</v>
      </c>
      <c r="AP42" s="318">
        <f>SUM(AP41)+Okt!AP43</f>
        <v>0</v>
      </c>
      <c r="AQ42" s="318">
        <f>SUM(AQ41)+Okt!AQ43</f>
        <v>0</v>
      </c>
      <c r="AR42" s="17"/>
    </row>
    <row r="43" spans="1:44" ht="12.75" hidden="1" customHeight="1">
      <c r="A43" s="295" t="s">
        <v>151</v>
      </c>
      <c r="C43" s="79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178</v>
      </c>
    </row>
    <row r="44" spans="1:44" ht="12.75" hidden="1" customHeight="1">
      <c r="A44" s="295" t="s">
        <v>151</v>
      </c>
      <c r="C44" s="791"/>
      <c r="G44" s="22" t="e">
        <f>INT(G43)</f>
        <v>#REF!</v>
      </c>
      <c r="AB44" s="185"/>
    </row>
    <row r="45" spans="1:44" ht="12.75" hidden="1" customHeight="1">
      <c r="A45" s="295" t="s">
        <v>151</v>
      </c>
      <c r="C45" s="799"/>
      <c r="G45" s="22" t="e">
        <f>((G43-G44)*60)/100</f>
        <v>#REF!</v>
      </c>
      <c r="S45" s="19" t="s">
        <v>182</v>
      </c>
      <c r="AB45" s="185"/>
    </row>
    <row r="46" spans="1:44">
      <c r="A46" s="295"/>
      <c r="C46" s="295"/>
      <c r="G46" s="22"/>
      <c r="J46" s="17"/>
      <c r="K46" s="215"/>
      <c r="S46" s="26"/>
      <c r="AB46" s="185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43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8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  <c r="M49" s="17"/>
      <c r="N49" s="17"/>
      <c r="O49" s="17"/>
      <c r="P49" s="17"/>
      <c r="Q49" s="17"/>
      <c r="R49" s="17"/>
    </row>
    <row r="50" spans="1:18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8">
      <c r="A51" s="15"/>
      <c r="C51" s="15"/>
    </row>
    <row r="52" spans="1:18">
      <c r="A52" s="35"/>
      <c r="C52" s="58"/>
    </row>
    <row r="53" spans="1:18">
      <c r="A53" s="27"/>
      <c r="C53" s="27"/>
    </row>
    <row r="54" spans="1:18">
      <c r="A54" s="27"/>
      <c r="C54" s="27"/>
    </row>
    <row r="55" spans="1:18">
      <c r="A55" s="34"/>
      <c r="C55" s="34"/>
    </row>
    <row r="56" spans="1:18">
      <c r="A56" s="34"/>
      <c r="C56" s="34"/>
    </row>
    <row r="57" spans="1:18">
      <c r="A57" s="7"/>
      <c r="C57" s="7"/>
    </row>
    <row r="58" spans="1:18">
      <c r="A58" s="7"/>
      <c r="C58" s="7"/>
    </row>
    <row r="59" spans="1:18">
      <c r="A59" s="7"/>
      <c r="C59" s="7"/>
    </row>
    <row r="60" spans="1:18">
      <c r="A60" s="7"/>
      <c r="C60" s="7"/>
    </row>
    <row r="61" spans="1:18">
      <c r="A61" s="7"/>
      <c r="C61" s="7"/>
    </row>
    <row r="62" spans="1:18">
      <c r="A62" s="7"/>
      <c r="C62" s="7"/>
    </row>
    <row r="63" spans="1:18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rgb="FFEEECE1"/>
    <pageSetUpPr autoPageBreaks="0"/>
  </sheetPr>
  <dimension ref="A1:A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K43" sqref="K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45" width="11.42578125" style="558"/>
    <col min="46" max="16384" width="11.42578125" style="17"/>
  </cols>
  <sheetData>
    <row r="1" spans="1:45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R1" s="551"/>
      <c r="AS1" s="551"/>
    </row>
    <row r="2" spans="1:45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B4" si="0">+L2</f>
        <v xml:space="preserve">Namn: </v>
      </c>
      <c r="AC2" s="71">
        <f t="shared" ref="AC2:AC4" si="1">+M2</f>
        <v>0</v>
      </c>
      <c r="AD2" s="172"/>
      <c r="AR2" s="557"/>
      <c r="AS2" s="557"/>
    </row>
    <row r="3" spans="1:45" s="10" customFormat="1">
      <c r="A3" s="9" t="s">
        <v>93</v>
      </c>
      <c r="B3" s="9"/>
      <c r="C3" s="4"/>
      <c r="D3" s="6" t="s">
        <v>195</v>
      </c>
      <c r="F3" s="16"/>
      <c r="G3" s="9"/>
      <c r="H3" s="9"/>
      <c r="J3" s="11"/>
      <c r="K3" s="5"/>
      <c r="L3" s="5" t="str">
        <f t="shared" ref="L3:L4" si="2">+A3</f>
        <v xml:space="preserve">Månad: </v>
      </c>
      <c r="M3" s="71" t="str">
        <f>$D$3</f>
        <v>December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1"/>
        <v>December</v>
      </c>
      <c r="AD3" s="172"/>
      <c r="AR3" s="557"/>
      <c r="AS3" s="557"/>
    </row>
    <row r="4" spans="1:45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2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1"/>
        <v>2025</v>
      </c>
      <c r="AD4" s="172"/>
    </row>
    <row r="5" spans="1:45">
      <c r="A5" s="9"/>
      <c r="B5" s="9"/>
      <c r="C5" s="6"/>
      <c r="D5" s="6"/>
      <c r="E5" s="6"/>
      <c r="F5" s="6"/>
      <c r="G5" s="6"/>
      <c r="H5" s="6"/>
      <c r="L5" s="5"/>
      <c r="S5" s="295"/>
      <c r="AB5" s="676"/>
      <c r="AC5" s="71"/>
    </row>
    <row r="6" spans="1:45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982"/>
      <c r="AR6" s="561"/>
    </row>
    <row r="7" spans="1:45" s="10" customFormat="1" ht="12.75" customHeight="1" thickBot="1">
      <c r="A7" s="1563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83" t="s">
        <v>135</v>
      </c>
      <c r="AR7" s="562"/>
      <c r="AS7" s="557"/>
    </row>
    <row r="8" spans="1:45" s="20" customFormat="1">
      <c r="A8" s="1502"/>
      <c r="B8" s="1503">
        <v>1</v>
      </c>
      <c r="C8" s="747" t="s">
        <v>140</v>
      </c>
      <c r="D8" s="913"/>
      <c r="E8" s="913"/>
      <c r="F8" s="914"/>
      <c r="G8" s="914"/>
      <c r="H8" s="911">
        <f t="shared" ref="H8:H38" si="3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11">
        <f>Normtid!$B$35</f>
        <v>0.34027777777777773</v>
      </c>
      <c r="J8" s="915">
        <f t="shared" ref="J8:J38" si="4">IF(H8=0,0,H8-I8)</f>
        <v>0</v>
      </c>
      <c r="K8" s="812"/>
      <c r="L8" s="813">
        <f t="shared" ref="L8:L38" si="5">B8</f>
        <v>1</v>
      </c>
      <c r="M8" s="814">
        <f>-(N8+O8+P8+Q8+R8+S8+T8+U8+V8+W8+X8+Y8+Z8+AA8+AC8+AD8+AE8+AF8+AG8+AH8+AJ8+AL8+AN8+AP8)+H8</f>
        <v>0</v>
      </c>
      <c r="N8" s="814"/>
      <c r="O8" s="814"/>
      <c r="P8" s="814"/>
      <c r="Q8" s="814"/>
      <c r="R8" s="814"/>
      <c r="S8" s="955"/>
      <c r="T8" s="955"/>
      <c r="U8" s="955"/>
      <c r="V8" s="955"/>
      <c r="W8" s="955"/>
      <c r="X8" s="955"/>
      <c r="Y8" s="955"/>
      <c r="Z8" s="955"/>
      <c r="AA8" s="955"/>
      <c r="AB8" s="962">
        <f>+L8</f>
        <v>1</v>
      </c>
      <c r="AC8" s="955"/>
      <c r="AD8" s="955"/>
      <c r="AE8" s="955"/>
      <c r="AF8" s="955"/>
      <c r="AG8" s="955"/>
      <c r="AH8" s="814"/>
      <c r="AI8" s="814"/>
      <c r="AJ8" s="814"/>
      <c r="AK8" s="814"/>
      <c r="AL8" s="814"/>
      <c r="AM8" s="814"/>
      <c r="AN8" s="814"/>
      <c r="AO8" s="814"/>
      <c r="AP8" s="814"/>
      <c r="AQ8" s="984"/>
      <c r="AR8" s="561"/>
      <c r="AS8" s="558"/>
    </row>
    <row r="9" spans="1:45" s="20" customFormat="1" ht="13.5" customHeight="1">
      <c r="A9" s="1480"/>
      <c r="B9" s="820">
        <v>2</v>
      </c>
      <c r="C9" s="747" t="s">
        <v>141</v>
      </c>
      <c r="D9" s="913"/>
      <c r="E9" s="913"/>
      <c r="F9" s="914"/>
      <c r="G9" s="914"/>
      <c r="H9" s="911">
        <f t="shared" si="3"/>
        <v>0</v>
      </c>
      <c r="I9" s="911">
        <f>Normtid!$B$35</f>
        <v>0.34027777777777773</v>
      </c>
      <c r="J9" s="915">
        <f t="shared" si="4"/>
        <v>0</v>
      </c>
      <c r="K9" s="812"/>
      <c r="L9" s="813">
        <f t="shared" si="5"/>
        <v>2</v>
      </c>
      <c r="M9" s="814">
        <f t="shared" ref="M9:M38" si="6">-(N9+O9+P9+Q9+R9+S9+T9+U9+V9+W9+X9+Y9+Z9+AA9+AC9+AD9+AE9+AF9+AG9+AH9+AJ9+AL9+AN9+AP9)+H9</f>
        <v>0</v>
      </c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>
        <f t="shared" ref="AB9:AB38" si="7">+L9</f>
        <v>2</v>
      </c>
      <c r="AC9" s="814"/>
      <c r="AD9" s="814"/>
      <c r="AE9" s="814"/>
      <c r="AF9" s="814"/>
      <c r="AG9" s="814"/>
      <c r="AH9" s="814"/>
      <c r="AI9" s="814"/>
      <c r="AJ9" s="814"/>
      <c r="AK9" s="814"/>
      <c r="AL9" s="814"/>
      <c r="AM9" s="814"/>
      <c r="AN9" s="814"/>
      <c r="AO9" s="814"/>
      <c r="AP9" s="814"/>
      <c r="AQ9" s="984"/>
      <c r="AR9" s="561"/>
      <c r="AS9" s="558"/>
    </row>
    <row r="10" spans="1:45" s="519" customFormat="1">
      <c r="A10" s="1480"/>
      <c r="B10" s="593">
        <v>3</v>
      </c>
      <c r="C10" s="747" t="s">
        <v>142</v>
      </c>
      <c r="D10" s="913"/>
      <c r="E10" s="913"/>
      <c r="F10" s="914"/>
      <c r="G10" s="914"/>
      <c r="H10" s="911">
        <f t="shared" si="3"/>
        <v>0</v>
      </c>
      <c r="I10" s="911">
        <f>Normtid!$B$35</f>
        <v>0.34027777777777773</v>
      </c>
      <c r="J10" s="915">
        <f t="shared" si="4"/>
        <v>0</v>
      </c>
      <c r="K10" s="805"/>
      <c r="L10" s="813">
        <f t="shared" si="5"/>
        <v>3</v>
      </c>
      <c r="M10" s="814">
        <f t="shared" si="6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7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85"/>
      <c r="AR10" s="561"/>
      <c r="AS10" s="558"/>
    </row>
    <row r="11" spans="1:45" s="519" customFormat="1">
      <c r="A11" s="1480">
        <v>49</v>
      </c>
      <c r="B11" s="593">
        <v>4</v>
      </c>
      <c r="C11" s="747" t="s">
        <v>144</v>
      </c>
      <c r="D11" s="913"/>
      <c r="E11" s="913"/>
      <c r="F11" s="914"/>
      <c r="G11" s="914"/>
      <c r="H11" s="911">
        <f t="shared" si="3"/>
        <v>0</v>
      </c>
      <c r="I11" s="911">
        <f>Normtid!$B$35</f>
        <v>0.34027777777777773</v>
      </c>
      <c r="J11" s="915">
        <f t="shared" si="4"/>
        <v>0</v>
      </c>
      <c r="K11" s="812"/>
      <c r="L11" s="813">
        <f t="shared" si="5"/>
        <v>4</v>
      </c>
      <c r="M11" s="814">
        <f t="shared" si="6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7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985"/>
      <c r="AR11" s="561"/>
      <c r="AS11" s="558"/>
    </row>
    <row r="12" spans="1:45" s="519" customFormat="1">
      <c r="A12" s="1480"/>
      <c r="B12" s="593">
        <v>5</v>
      </c>
      <c r="C12" s="747" t="s">
        <v>136</v>
      </c>
      <c r="D12" s="913"/>
      <c r="E12" s="913"/>
      <c r="F12" s="914"/>
      <c r="G12" s="914"/>
      <c r="H12" s="911">
        <f t="shared" si="3"/>
        <v>0</v>
      </c>
      <c r="I12" s="911">
        <f>Normtid!$B$35</f>
        <v>0.34027777777777773</v>
      </c>
      <c r="J12" s="915">
        <f t="shared" si="4"/>
        <v>0</v>
      </c>
      <c r="K12" s="812"/>
      <c r="L12" s="813">
        <f t="shared" si="5"/>
        <v>5</v>
      </c>
      <c r="M12" s="814">
        <f t="shared" si="6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7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85"/>
      <c r="AR12" s="561"/>
      <c r="AS12" s="558"/>
    </row>
    <row r="13" spans="1:45" s="520" customFormat="1">
      <c r="A13" s="1480"/>
      <c r="B13" s="620">
        <v>6</v>
      </c>
      <c r="C13" s="763" t="s">
        <v>138</v>
      </c>
      <c r="D13" s="764"/>
      <c r="E13" s="764"/>
      <c r="F13" s="765"/>
      <c r="G13" s="765"/>
      <c r="H13" s="906">
        <f t="shared" si="3"/>
        <v>0</v>
      </c>
      <c r="I13" s="906"/>
      <c r="J13" s="907">
        <f t="shared" si="4"/>
        <v>0</v>
      </c>
      <c r="K13" s="819"/>
      <c r="L13" s="767">
        <f t="shared" si="5"/>
        <v>6</v>
      </c>
      <c r="M13" s="814">
        <f t="shared" si="6"/>
        <v>0</v>
      </c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4">
        <f t="shared" si="7"/>
        <v>6</v>
      </c>
      <c r="AC13" s="753"/>
      <c r="AD13" s="755"/>
      <c r="AE13" s="755"/>
      <c r="AF13" s="756"/>
      <c r="AG13" s="753"/>
      <c r="AH13" s="753"/>
      <c r="AI13" s="753"/>
      <c r="AJ13" s="753"/>
      <c r="AK13" s="753"/>
      <c r="AL13" s="753"/>
      <c r="AM13" s="753"/>
      <c r="AN13" s="753"/>
      <c r="AO13" s="753"/>
      <c r="AP13" s="753"/>
      <c r="AQ13" s="986"/>
      <c r="AR13" s="561"/>
      <c r="AS13" s="559"/>
    </row>
    <row r="14" spans="1:45" s="520" customFormat="1">
      <c r="A14" s="1483"/>
      <c r="B14" s="620">
        <v>7</v>
      </c>
      <c r="C14" s="768" t="s">
        <v>139</v>
      </c>
      <c r="D14" s="764"/>
      <c r="E14" s="764"/>
      <c r="F14" s="765"/>
      <c r="G14" s="765"/>
      <c r="H14" s="906">
        <f t="shared" si="3"/>
        <v>0</v>
      </c>
      <c r="I14" s="906"/>
      <c r="J14" s="907">
        <f t="shared" si="4"/>
        <v>0</v>
      </c>
      <c r="K14" s="866" t="s">
        <v>196</v>
      </c>
      <c r="L14" s="767">
        <f t="shared" si="5"/>
        <v>7</v>
      </c>
      <c r="M14" s="814">
        <f t="shared" si="6"/>
        <v>0</v>
      </c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7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987"/>
      <c r="AR14" s="561"/>
      <c r="AS14" s="559"/>
    </row>
    <row r="15" spans="1:45" s="519" customFormat="1">
      <c r="A15" s="1480"/>
      <c r="B15" s="593">
        <v>8</v>
      </c>
      <c r="C15" s="747" t="s">
        <v>140</v>
      </c>
      <c r="D15" s="913"/>
      <c r="E15" s="913"/>
      <c r="F15" s="914"/>
      <c r="G15" s="914"/>
      <c r="H15" s="911">
        <f t="shared" si="3"/>
        <v>0</v>
      </c>
      <c r="I15" s="911">
        <f>Normtid!$B$35</f>
        <v>0.34027777777777773</v>
      </c>
      <c r="J15" s="915">
        <f t="shared" si="4"/>
        <v>0</v>
      </c>
      <c r="K15" s="812"/>
      <c r="L15" s="813">
        <f t="shared" si="5"/>
        <v>8</v>
      </c>
      <c r="M15" s="814">
        <f t="shared" si="6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7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85"/>
      <c r="AR15" s="561"/>
      <c r="AS15" s="558"/>
    </row>
    <row r="16" spans="1:45" s="519" customFormat="1">
      <c r="A16" s="1485"/>
      <c r="B16" s="593">
        <v>9</v>
      </c>
      <c r="C16" s="747" t="s">
        <v>141</v>
      </c>
      <c r="D16" s="913"/>
      <c r="E16" s="913"/>
      <c r="F16" s="914"/>
      <c r="G16" s="914"/>
      <c r="H16" s="911">
        <f t="shared" si="3"/>
        <v>0</v>
      </c>
      <c r="I16" s="911">
        <f>Normtid!$B$35</f>
        <v>0.34027777777777773</v>
      </c>
      <c r="J16" s="915">
        <f t="shared" si="4"/>
        <v>0</v>
      </c>
      <c r="K16" s="805"/>
      <c r="L16" s="813">
        <f t="shared" si="5"/>
        <v>9</v>
      </c>
      <c r="M16" s="814">
        <f t="shared" si="6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7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85"/>
      <c r="AR16" s="561"/>
      <c r="AS16" s="558"/>
    </row>
    <row r="17" spans="1:45" s="519" customFormat="1">
      <c r="A17" s="1485"/>
      <c r="B17" s="597">
        <v>10</v>
      </c>
      <c r="C17" s="747" t="s">
        <v>142</v>
      </c>
      <c r="D17" s="913"/>
      <c r="E17" s="913"/>
      <c r="F17" s="914"/>
      <c r="G17" s="914"/>
      <c r="H17" s="911">
        <f t="shared" si="3"/>
        <v>0</v>
      </c>
      <c r="I17" s="911">
        <f>Normtid!$B$35</f>
        <v>0.34027777777777773</v>
      </c>
      <c r="J17" s="915">
        <f t="shared" si="4"/>
        <v>0</v>
      </c>
      <c r="K17" s="805"/>
      <c r="L17" s="813">
        <f t="shared" si="5"/>
        <v>10</v>
      </c>
      <c r="M17" s="814">
        <f t="shared" si="6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7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85"/>
      <c r="AR17" s="561"/>
      <c r="AS17" s="558"/>
    </row>
    <row r="18" spans="1:45" s="519" customFormat="1">
      <c r="A18" s="1485">
        <v>50</v>
      </c>
      <c r="B18" s="597">
        <v>11</v>
      </c>
      <c r="C18" s="988" t="s">
        <v>144</v>
      </c>
      <c r="D18" s="913"/>
      <c r="E18" s="913"/>
      <c r="F18" s="914"/>
      <c r="G18" s="914"/>
      <c r="H18" s="911">
        <f t="shared" si="3"/>
        <v>0</v>
      </c>
      <c r="I18" s="911">
        <f>Normtid!$B$35</f>
        <v>0.34027777777777773</v>
      </c>
      <c r="J18" s="915">
        <f t="shared" si="4"/>
        <v>0</v>
      </c>
      <c r="K18" s="812"/>
      <c r="L18" s="813">
        <f t="shared" si="5"/>
        <v>11</v>
      </c>
      <c r="M18" s="814">
        <f t="shared" si="6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7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85"/>
      <c r="AR18" s="561"/>
      <c r="AS18" s="558"/>
    </row>
    <row r="19" spans="1:45" s="519" customFormat="1">
      <c r="A19" s="1485"/>
      <c r="B19" s="597">
        <v>12</v>
      </c>
      <c r="C19" s="747" t="s">
        <v>136</v>
      </c>
      <c r="D19" s="913"/>
      <c r="E19" s="913"/>
      <c r="F19" s="914"/>
      <c r="G19" s="914"/>
      <c r="H19" s="911">
        <f t="shared" si="3"/>
        <v>0</v>
      </c>
      <c r="I19" s="911">
        <f>Normtid!$B$35</f>
        <v>0.34027777777777773</v>
      </c>
      <c r="J19" s="915">
        <f t="shared" si="4"/>
        <v>0</v>
      </c>
      <c r="K19" s="812"/>
      <c r="L19" s="813">
        <f t="shared" si="5"/>
        <v>12</v>
      </c>
      <c r="M19" s="814">
        <f t="shared" si="6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7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85"/>
      <c r="AR19" s="561"/>
      <c r="AS19" s="558"/>
    </row>
    <row r="20" spans="1:45" s="520" customFormat="1">
      <c r="A20" s="1485"/>
      <c r="B20" s="620">
        <v>13</v>
      </c>
      <c r="C20" s="771" t="s">
        <v>138</v>
      </c>
      <c r="D20" s="764"/>
      <c r="E20" s="764"/>
      <c r="F20" s="765"/>
      <c r="G20" s="765"/>
      <c r="H20" s="906">
        <f t="shared" si="3"/>
        <v>0</v>
      </c>
      <c r="I20" s="906"/>
      <c r="J20" s="907">
        <f t="shared" si="4"/>
        <v>0</v>
      </c>
      <c r="K20" s="819"/>
      <c r="L20" s="767">
        <f t="shared" si="5"/>
        <v>13</v>
      </c>
      <c r="M20" s="814">
        <f t="shared" si="6"/>
        <v>0</v>
      </c>
      <c r="N20" s="753"/>
      <c r="O20" s="753"/>
      <c r="P20" s="753"/>
      <c r="Q20" s="753"/>
      <c r="R20" s="753"/>
      <c r="S20" s="753"/>
      <c r="T20" s="753"/>
      <c r="U20" s="753"/>
      <c r="V20" s="753"/>
      <c r="W20" s="753"/>
      <c r="X20" s="753"/>
      <c r="Y20" s="753"/>
      <c r="Z20" s="753"/>
      <c r="AA20" s="753"/>
      <c r="AB20" s="754">
        <f t="shared" si="7"/>
        <v>13</v>
      </c>
      <c r="AC20" s="753"/>
      <c r="AD20" s="755"/>
      <c r="AE20" s="755"/>
      <c r="AF20" s="756"/>
      <c r="AG20" s="753"/>
      <c r="AH20" s="753"/>
      <c r="AI20" s="753"/>
      <c r="AJ20" s="753"/>
      <c r="AK20" s="753"/>
      <c r="AL20" s="753"/>
      <c r="AM20" s="753"/>
      <c r="AN20" s="753"/>
      <c r="AO20" s="753"/>
      <c r="AP20" s="753"/>
      <c r="AQ20" s="986"/>
      <c r="AR20" s="561"/>
      <c r="AS20" s="559"/>
    </row>
    <row r="21" spans="1:45" s="520" customFormat="1">
      <c r="A21" s="1496"/>
      <c r="B21" s="620">
        <v>14</v>
      </c>
      <c r="C21" s="627" t="s">
        <v>139</v>
      </c>
      <c r="D21" s="764"/>
      <c r="E21" s="764"/>
      <c r="F21" s="765"/>
      <c r="G21" s="765"/>
      <c r="H21" s="906">
        <f t="shared" si="3"/>
        <v>0</v>
      </c>
      <c r="I21" s="906"/>
      <c r="J21" s="907">
        <f t="shared" si="4"/>
        <v>0</v>
      </c>
      <c r="K21" s="866" t="s">
        <v>300</v>
      </c>
      <c r="L21" s="767">
        <f t="shared" si="5"/>
        <v>14</v>
      </c>
      <c r="M21" s="814">
        <f t="shared" si="6"/>
        <v>0</v>
      </c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7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987"/>
      <c r="AR21" s="561"/>
      <c r="AS21" s="559"/>
    </row>
    <row r="22" spans="1:45" s="519" customFormat="1">
      <c r="A22" s="1485"/>
      <c r="B22" s="597">
        <v>15</v>
      </c>
      <c r="C22" s="601" t="s">
        <v>140</v>
      </c>
      <c r="D22" s="913"/>
      <c r="E22" s="913"/>
      <c r="F22" s="914"/>
      <c r="G22" s="914"/>
      <c r="H22" s="911">
        <f t="shared" si="3"/>
        <v>0</v>
      </c>
      <c r="I22" s="911">
        <f>Normtid!$B$35</f>
        <v>0.34027777777777773</v>
      </c>
      <c r="J22" s="915">
        <f t="shared" si="4"/>
        <v>0</v>
      </c>
      <c r="K22" s="812"/>
      <c r="L22" s="813">
        <f t="shared" si="5"/>
        <v>15</v>
      </c>
      <c r="M22" s="814">
        <f t="shared" si="6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7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85"/>
      <c r="AR22" s="561"/>
      <c r="AS22" s="558"/>
    </row>
    <row r="23" spans="1:45" s="519" customFormat="1">
      <c r="A23" s="1485"/>
      <c r="B23" s="597">
        <v>16</v>
      </c>
      <c r="C23" s="601" t="s">
        <v>141</v>
      </c>
      <c r="D23" s="913"/>
      <c r="E23" s="913"/>
      <c r="F23" s="914"/>
      <c r="G23" s="914"/>
      <c r="H23" s="911">
        <f t="shared" si="3"/>
        <v>0</v>
      </c>
      <c r="I23" s="911">
        <f>Normtid!$B$35</f>
        <v>0.34027777777777773</v>
      </c>
      <c r="J23" s="1335">
        <f t="shared" si="4"/>
        <v>0</v>
      </c>
      <c r="K23" s="805"/>
      <c r="L23" s="813">
        <f t="shared" si="5"/>
        <v>16</v>
      </c>
      <c r="M23" s="814">
        <f t="shared" si="6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7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85"/>
      <c r="AR23" s="561"/>
      <c r="AS23" s="558"/>
    </row>
    <row r="24" spans="1:45" s="519" customFormat="1">
      <c r="A24" s="1485"/>
      <c r="B24" s="597">
        <v>17</v>
      </c>
      <c r="C24" s="630" t="s">
        <v>142</v>
      </c>
      <c r="D24" s="913"/>
      <c r="E24" s="913"/>
      <c r="F24" s="914"/>
      <c r="G24" s="914"/>
      <c r="H24" s="911">
        <f t="shared" si="3"/>
        <v>0</v>
      </c>
      <c r="I24" s="911">
        <f>Normtid!$B$35</f>
        <v>0.34027777777777773</v>
      </c>
      <c r="J24" s="1298">
        <f t="shared" si="4"/>
        <v>0</v>
      </c>
      <c r="K24" s="805"/>
      <c r="L24" s="813">
        <f t="shared" si="5"/>
        <v>17</v>
      </c>
      <c r="M24" s="814">
        <f t="shared" si="6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7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85"/>
      <c r="AR24" s="561"/>
      <c r="AS24" s="558"/>
    </row>
    <row r="25" spans="1:45" s="519" customFormat="1">
      <c r="A25" s="1485">
        <v>51</v>
      </c>
      <c r="B25" s="597">
        <v>18</v>
      </c>
      <c r="C25" s="655" t="s">
        <v>144</v>
      </c>
      <c r="D25" s="913"/>
      <c r="E25" s="913"/>
      <c r="F25" s="914"/>
      <c r="G25" s="914"/>
      <c r="H25" s="911">
        <f t="shared" si="3"/>
        <v>0</v>
      </c>
      <c r="I25" s="911">
        <f>Normtid!$B$35</f>
        <v>0.34027777777777773</v>
      </c>
      <c r="J25" s="915">
        <f t="shared" si="4"/>
        <v>0</v>
      </c>
      <c r="K25" s="805"/>
      <c r="L25" s="813">
        <f t="shared" si="5"/>
        <v>18</v>
      </c>
      <c r="M25" s="814">
        <f t="shared" si="6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7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85"/>
      <c r="AR25" s="561"/>
      <c r="AS25" s="558"/>
    </row>
    <row r="26" spans="1:45" s="519" customFormat="1">
      <c r="A26" s="1485"/>
      <c r="B26" s="597">
        <v>19</v>
      </c>
      <c r="C26" s="656" t="s">
        <v>136</v>
      </c>
      <c r="D26" s="913"/>
      <c r="E26" s="913"/>
      <c r="F26" s="914"/>
      <c r="G26" s="914"/>
      <c r="H26" s="911">
        <f t="shared" si="3"/>
        <v>0</v>
      </c>
      <c r="I26" s="911">
        <f>Normtid!$B$35</f>
        <v>0.34027777777777773</v>
      </c>
      <c r="J26" s="915">
        <f t="shared" si="4"/>
        <v>0</v>
      </c>
      <c r="K26" s="812"/>
      <c r="L26" s="813">
        <f t="shared" si="5"/>
        <v>19</v>
      </c>
      <c r="M26" s="814">
        <f t="shared" si="6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7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85"/>
      <c r="AR26" s="561"/>
      <c r="AS26" s="558"/>
    </row>
    <row r="27" spans="1:45" s="520" customFormat="1">
      <c r="A27" s="1485"/>
      <c r="B27" s="620">
        <v>20</v>
      </c>
      <c r="C27" s="1244" t="s">
        <v>138</v>
      </c>
      <c r="D27" s="764"/>
      <c r="E27" s="764"/>
      <c r="F27" s="765"/>
      <c r="G27" s="765"/>
      <c r="H27" s="906">
        <f t="shared" si="3"/>
        <v>0</v>
      </c>
      <c r="I27" s="906"/>
      <c r="J27" s="907">
        <f t="shared" si="4"/>
        <v>0</v>
      </c>
      <c r="K27" s="819"/>
      <c r="L27" s="767">
        <f t="shared" si="5"/>
        <v>20</v>
      </c>
      <c r="M27" s="814">
        <f t="shared" si="6"/>
        <v>0</v>
      </c>
      <c r="N27" s="753"/>
      <c r="O27" s="753"/>
      <c r="P27" s="753"/>
      <c r="Q27" s="753"/>
      <c r="R27" s="753"/>
      <c r="S27" s="753"/>
      <c r="T27" s="753"/>
      <c r="U27" s="753"/>
      <c r="V27" s="753"/>
      <c r="W27" s="753"/>
      <c r="X27" s="753"/>
      <c r="Y27" s="753"/>
      <c r="Z27" s="753"/>
      <c r="AA27" s="753"/>
      <c r="AB27" s="754">
        <f t="shared" si="7"/>
        <v>20</v>
      </c>
      <c r="AC27" s="753"/>
      <c r="AD27" s="755"/>
      <c r="AE27" s="755"/>
      <c r="AF27" s="756"/>
      <c r="AG27" s="753"/>
      <c r="AH27" s="753"/>
      <c r="AI27" s="753"/>
      <c r="AJ27" s="753"/>
      <c r="AK27" s="753"/>
      <c r="AL27" s="753"/>
      <c r="AM27" s="753"/>
      <c r="AN27" s="753"/>
      <c r="AO27" s="753"/>
      <c r="AP27" s="753"/>
      <c r="AQ27" s="986"/>
      <c r="AR27" s="561"/>
      <c r="AS27" s="559"/>
    </row>
    <row r="28" spans="1:45" s="520" customFormat="1">
      <c r="A28" s="1496"/>
      <c r="B28" s="620">
        <v>21</v>
      </c>
      <c r="C28" s="654" t="s">
        <v>139</v>
      </c>
      <c r="D28" s="764"/>
      <c r="E28" s="764"/>
      <c r="F28" s="765"/>
      <c r="G28" s="765"/>
      <c r="H28" s="906">
        <f t="shared" si="3"/>
        <v>0</v>
      </c>
      <c r="I28" s="906"/>
      <c r="J28" s="907">
        <f t="shared" si="4"/>
        <v>0</v>
      </c>
      <c r="K28" s="819" t="s">
        <v>301</v>
      </c>
      <c r="L28" s="767">
        <f t="shared" si="5"/>
        <v>21</v>
      </c>
      <c r="M28" s="814">
        <f t="shared" si="6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7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987"/>
      <c r="AR28" s="561"/>
      <c r="AS28" s="559"/>
    </row>
    <row r="29" spans="1:45" s="519" customFormat="1">
      <c r="A29" s="1485"/>
      <c r="B29" s="597">
        <v>22</v>
      </c>
      <c r="C29" s="601" t="s">
        <v>140</v>
      </c>
      <c r="D29" s="913"/>
      <c r="E29" s="913"/>
      <c r="F29" s="914"/>
      <c r="G29" s="914"/>
      <c r="H29" s="911">
        <f t="shared" si="3"/>
        <v>0</v>
      </c>
      <c r="I29" s="911">
        <f>Normtid!$B$35</f>
        <v>0.34027777777777773</v>
      </c>
      <c r="J29" s="915">
        <f t="shared" si="4"/>
        <v>0</v>
      </c>
      <c r="K29" s="805"/>
      <c r="L29" s="813">
        <f t="shared" si="5"/>
        <v>22</v>
      </c>
      <c r="M29" s="814">
        <f t="shared" si="6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7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85"/>
      <c r="AR29" s="561"/>
      <c r="AS29" s="558"/>
    </row>
    <row r="30" spans="1:45" s="519" customFormat="1">
      <c r="A30" s="1485"/>
      <c r="B30" s="597">
        <v>23</v>
      </c>
      <c r="C30" s="630" t="s">
        <v>141</v>
      </c>
      <c r="D30" s="913"/>
      <c r="E30" s="913"/>
      <c r="F30" s="914"/>
      <c r="G30" s="914"/>
      <c r="H30" s="911">
        <f t="shared" si="3"/>
        <v>0</v>
      </c>
      <c r="I30" s="911">
        <f>Normtid!$B$35</f>
        <v>0.34027777777777773</v>
      </c>
      <c r="J30" s="915">
        <f t="shared" si="4"/>
        <v>0</v>
      </c>
      <c r="K30" s="1336"/>
      <c r="L30" s="813">
        <f t="shared" si="5"/>
        <v>23</v>
      </c>
      <c r="M30" s="814">
        <f t="shared" si="6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7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85"/>
      <c r="AR30" s="561"/>
      <c r="AS30" s="558"/>
    </row>
    <row r="31" spans="1:45" s="520" customFormat="1">
      <c r="A31" s="1485"/>
      <c r="B31" s="620">
        <v>24</v>
      </c>
      <c r="C31" s="1534" t="s">
        <v>142</v>
      </c>
      <c r="D31" s="764"/>
      <c r="E31" s="764"/>
      <c r="F31" s="765"/>
      <c r="G31" s="765"/>
      <c r="H31" s="906">
        <f t="shared" si="3"/>
        <v>0</v>
      </c>
      <c r="I31" s="906"/>
      <c r="J31" s="907">
        <f t="shared" si="4"/>
        <v>0</v>
      </c>
      <c r="K31" s="866" t="s">
        <v>291</v>
      </c>
      <c r="L31" s="767">
        <f t="shared" si="5"/>
        <v>24</v>
      </c>
      <c r="M31" s="814">
        <f t="shared" si="6"/>
        <v>0</v>
      </c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4">
        <f t="shared" si="7"/>
        <v>24</v>
      </c>
      <c r="AC31" s="753"/>
      <c r="AD31" s="755"/>
      <c r="AE31" s="755"/>
      <c r="AF31" s="756"/>
      <c r="AG31" s="753"/>
      <c r="AH31" s="753"/>
      <c r="AI31" s="753"/>
      <c r="AJ31" s="753"/>
      <c r="AK31" s="753"/>
      <c r="AL31" s="753"/>
      <c r="AM31" s="753"/>
      <c r="AN31" s="753"/>
      <c r="AO31" s="753"/>
      <c r="AP31" s="753"/>
      <c r="AQ31" s="986"/>
      <c r="AR31" s="561"/>
      <c r="AS31" s="559"/>
    </row>
    <row r="32" spans="1:45" s="520" customFormat="1">
      <c r="A32" s="1485">
        <v>52</v>
      </c>
      <c r="B32" s="620">
        <v>25</v>
      </c>
      <c r="C32" s="1535" t="s">
        <v>144</v>
      </c>
      <c r="D32" s="764"/>
      <c r="E32" s="764"/>
      <c r="F32" s="765"/>
      <c r="G32" s="765"/>
      <c r="H32" s="906">
        <f t="shared" si="3"/>
        <v>0</v>
      </c>
      <c r="I32" s="906"/>
      <c r="J32" s="907">
        <f t="shared" si="4"/>
        <v>0</v>
      </c>
      <c r="K32" s="1536" t="s">
        <v>288</v>
      </c>
      <c r="L32" s="767">
        <f t="shared" si="5"/>
        <v>25</v>
      </c>
      <c r="M32" s="814">
        <f t="shared" si="6"/>
        <v>0</v>
      </c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7"/>
        <v>25</v>
      </c>
      <c r="AC32" s="759"/>
      <c r="AD32" s="760"/>
      <c r="AE32" s="760"/>
      <c r="AF32" s="761"/>
      <c r="AG32" s="759"/>
      <c r="AH32" s="759"/>
      <c r="AI32" s="759"/>
      <c r="AJ32" s="759"/>
      <c r="AK32" s="759"/>
      <c r="AL32" s="759"/>
      <c r="AM32" s="759"/>
      <c r="AN32" s="759"/>
      <c r="AO32" s="759"/>
      <c r="AP32" s="759"/>
      <c r="AQ32" s="987"/>
      <c r="AR32" s="561"/>
      <c r="AS32" s="559"/>
    </row>
    <row r="33" spans="1:47" s="520" customFormat="1">
      <c r="A33" s="1485"/>
      <c r="B33" s="620">
        <v>26</v>
      </c>
      <c r="C33" s="1537" t="s">
        <v>136</v>
      </c>
      <c r="D33" s="764"/>
      <c r="E33" s="764"/>
      <c r="F33" s="765"/>
      <c r="G33" s="765"/>
      <c r="H33" s="906">
        <f t="shared" si="3"/>
        <v>0</v>
      </c>
      <c r="I33" s="906"/>
      <c r="J33" s="907">
        <f t="shared" si="4"/>
        <v>0</v>
      </c>
      <c r="K33" s="866" t="s">
        <v>197</v>
      </c>
      <c r="L33" s="767">
        <f t="shared" si="5"/>
        <v>26</v>
      </c>
      <c r="M33" s="814">
        <f t="shared" si="6"/>
        <v>0</v>
      </c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4">
        <f t="shared" si="7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987"/>
      <c r="AR33" s="561"/>
      <c r="AS33" s="559"/>
    </row>
    <row r="34" spans="1:47" s="520" customFormat="1">
      <c r="A34" s="1485"/>
      <c r="B34" s="620">
        <v>27</v>
      </c>
      <c r="C34" s="1245" t="s">
        <v>138</v>
      </c>
      <c r="D34" s="764"/>
      <c r="E34" s="764"/>
      <c r="F34" s="765"/>
      <c r="G34" s="765"/>
      <c r="H34" s="906">
        <f t="shared" si="3"/>
        <v>0</v>
      </c>
      <c r="I34" s="906"/>
      <c r="J34" s="907">
        <f t="shared" si="4"/>
        <v>0</v>
      </c>
      <c r="K34" s="866"/>
      <c r="L34" s="767">
        <f t="shared" si="5"/>
        <v>27</v>
      </c>
      <c r="M34" s="814">
        <f t="shared" si="6"/>
        <v>0</v>
      </c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3"/>
      <c r="Z34" s="753"/>
      <c r="AA34" s="753"/>
      <c r="AB34" s="754">
        <f t="shared" si="7"/>
        <v>27</v>
      </c>
      <c r="AC34" s="753"/>
      <c r="AD34" s="755"/>
      <c r="AE34" s="755"/>
      <c r="AF34" s="756"/>
      <c r="AG34" s="753"/>
      <c r="AH34" s="753"/>
      <c r="AI34" s="753"/>
      <c r="AJ34" s="753"/>
      <c r="AK34" s="753"/>
      <c r="AL34" s="753"/>
      <c r="AM34" s="753"/>
      <c r="AN34" s="753"/>
      <c r="AO34" s="753"/>
      <c r="AP34" s="753"/>
      <c r="AQ34" s="986"/>
      <c r="AR34" s="561"/>
      <c r="AS34" s="559"/>
    </row>
    <row r="35" spans="1:47" s="520" customFormat="1">
      <c r="A35" s="1496"/>
      <c r="B35" s="620">
        <v>28</v>
      </c>
      <c r="C35" s="1340" t="s">
        <v>139</v>
      </c>
      <c r="D35" s="764"/>
      <c r="E35" s="764"/>
      <c r="F35" s="765"/>
      <c r="G35" s="765"/>
      <c r="H35" s="906">
        <f t="shared" si="3"/>
        <v>0</v>
      </c>
      <c r="I35" s="906"/>
      <c r="J35" s="907">
        <f t="shared" si="4"/>
        <v>0</v>
      </c>
      <c r="K35" s="819"/>
      <c r="L35" s="767">
        <f t="shared" si="5"/>
        <v>28</v>
      </c>
      <c r="M35" s="814">
        <f t="shared" si="6"/>
        <v>0</v>
      </c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759"/>
      <c r="Z35" s="759"/>
      <c r="AA35" s="759"/>
      <c r="AB35" s="754">
        <f t="shared" si="7"/>
        <v>28</v>
      </c>
      <c r="AC35" s="759"/>
      <c r="AD35" s="760"/>
      <c r="AE35" s="760"/>
      <c r="AF35" s="761"/>
      <c r="AG35" s="759"/>
      <c r="AH35" s="759"/>
      <c r="AI35" s="759"/>
      <c r="AJ35" s="759"/>
      <c r="AK35" s="759"/>
      <c r="AL35" s="759"/>
      <c r="AM35" s="759"/>
      <c r="AN35" s="759"/>
      <c r="AO35" s="759"/>
      <c r="AP35" s="759"/>
      <c r="AQ35" s="987"/>
      <c r="AR35" s="561"/>
      <c r="AS35" s="559"/>
    </row>
    <row r="36" spans="1:47" s="519" customFormat="1">
      <c r="A36" s="1485"/>
      <c r="B36" s="597">
        <v>29</v>
      </c>
      <c r="C36" s="1339" t="s">
        <v>140</v>
      </c>
      <c r="D36" s="913"/>
      <c r="E36" s="913"/>
      <c r="F36" s="914"/>
      <c r="G36" s="914"/>
      <c r="H36" s="911">
        <f t="shared" si="3"/>
        <v>0</v>
      </c>
      <c r="I36" s="911">
        <f>Normtid!$B$35</f>
        <v>0.34027777777777773</v>
      </c>
      <c r="J36" s="915">
        <f t="shared" si="4"/>
        <v>0</v>
      </c>
      <c r="K36" s="812"/>
      <c r="L36" s="813">
        <f>B36</f>
        <v>29</v>
      </c>
      <c r="M36" s="814">
        <f t="shared" si="6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7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85"/>
      <c r="AR36" s="561"/>
      <c r="AS36" s="558"/>
    </row>
    <row r="37" spans="1:47" s="519" customFormat="1">
      <c r="A37" s="586"/>
      <c r="B37" s="1504">
        <v>30</v>
      </c>
      <c r="C37" s="584" t="s">
        <v>141</v>
      </c>
      <c r="D37" s="947"/>
      <c r="E37" s="913"/>
      <c r="F37" s="914"/>
      <c r="G37" s="914"/>
      <c r="H37" s="911">
        <f t="shared" si="3"/>
        <v>0</v>
      </c>
      <c r="I37" s="911">
        <f>Normtid!$B$35</f>
        <v>0.34027777777777773</v>
      </c>
      <c r="J37" s="915">
        <f t="shared" si="4"/>
        <v>0</v>
      </c>
      <c r="K37" s="1337"/>
      <c r="L37" s="813">
        <f t="shared" si="5"/>
        <v>30</v>
      </c>
      <c r="M37" s="814">
        <f t="shared" si="6"/>
        <v>0</v>
      </c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8">
        <f t="shared" si="7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85"/>
      <c r="AR37" s="561"/>
      <c r="AS37" s="558"/>
    </row>
    <row r="38" spans="1:47" s="520" customFormat="1">
      <c r="A38" s="629">
        <v>1</v>
      </c>
      <c r="B38" s="1118">
        <v>31</v>
      </c>
      <c r="C38" s="1384" t="s">
        <v>142</v>
      </c>
      <c r="D38" s="615"/>
      <c r="E38" s="615"/>
      <c r="F38" s="626"/>
      <c r="G38" s="626"/>
      <c r="H38" s="948">
        <f t="shared" si="3"/>
        <v>0</v>
      </c>
      <c r="I38" s="906"/>
      <c r="J38" s="949">
        <f t="shared" si="4"/>
        <v>0</v>
      </c>
      <c r="K38" s="628" t="s">
        <v>198</v>
      </c>
      <c r="L38" s="625">
        <f t="shared" si="5"/>
        <v>31</v>
      </c>
      <c r="M38" s="824">
        <f t="shared" si="6"/>
        <v>0</v>
      </c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28">
        <f t="shared" si="7"/>
        <v>31</v>
      </c>
      <c r="AC38" s="566"/>
      <c r="AD38" s="567"/>
      <c r="AE38" s="567"/>
      <c r="AF38" s="568"/>
      <c r="AG38" s="566"/>
      <c r="AH38" s="566"/>
      <c r="AI38" s="566"/>
      <c r="AJ38" s="566"/>
      <c r="AK38" s="566"/>
      <c r="AL38" s="566"/>
      <c r="AM38" s="566"/>
      <c r="AN38" s="566"/>
      <c r="AO38" s="566"/>
      <c r="AP38" s="566"/>
      <c r="AQ38" s="989"/>
      <c r="AR38" s="561"/>
      <c r="AS38" s="558"/>
      <c r="AT38" s="558"/>
      <c r="AU38" s="558"/>
    </row>
    <row r="39" spans="1:47" s="177" customFormat="1">
      <c r="A39" s="711" t="s">
        <v>145</v>
      </c>
      <c r="B39" s="884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552"/>
      <c r="AR39" s="561"/>
      <c r="AS39" s="560"/>
    </row>
    <row r="40" spans="1:47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(Nov!J42)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553"/>
      <c r="AR40" s="561"/>
      <c r="AS40" s="560"/>
    </row>
    <row r="41" spans="1:47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6.4652777777777768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554"/>
      <c r="AR41" s="561"/>
      <c r="AS41" s="560"/>
    </row>
    <row r="42" spans="1:47" s="177" customFormat="1" ht="13.5" thickBo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363"/>
      <c r="K42" s="907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Q42" si="8">SUM(O8:O38)</f>
        <v>0</v>
      </c>
      <c r="P42" s="320">
        <f t="shared" si="8"/>
        <v>0</v>
      </c>
      <c r="Q42" s="320">
        <f t="shared" si="8"/>
        <v>0</v>
      </c>
      <c r="R42" s="320">
        <f t="shared" si="8"/>
        <v>0</v>
      </c>
      <c r="S42" s="320">
        <f t="shared" si="8"/>
        <v>0</v>
      </c>
      <c r="T42" s="320">
        <f t="shared" si="8"/>
        <v>0</v>
      </c>
      <c r="U42" s="320">
        <f t="shared" si="8"/>
        <v>0</v>
      </c>
      <c r="V42" s="320">
        <f t="shared" si="8"/>
        <v>0</v>
      </c>
      <c r="W42" s="320">
        <f t="shared" si="8"/>
        <v>0</v>
      </c>
      <c r="X42" s="320">
        <f t="shared" si="8"/>
        <v>0</v>
      </c>
      <c r="Y42" s="320">
        <f t="shared" si="8"/>
        <v>0</v>
      </c>
      <c r="Z42" s="320">
        <f t="shared" si="8"/>
        <v>0</v>
      </c>
      <c r="AA42" s="320">
        <f t="shared" si="8"/>
        <v>0</v>
      </c>
      <c r="AB42" s="320"/>
      <c r="AC42" s="320">
        <f t="shared" si="8"/>
        <v>0</v>
      </c>
      <c r="AD42" s="320">
        <f t="shared" si="8"/>
        <v>0</v>
      </c>
      <c r="AE42" s="320">
        <f t="shared" si="8"/>
        <v>0</v>
      </c>
      <c r="AF42" s="320">
        <f t="shared" si="8"/>
        <v>0</v>
      </c>
      <c r="AG42" s="320">
        <f t="shared" si="8"/>
        <v>0</v>
      </c>
      <c r="AH42" s="320">
        <f t="shared" si="8"/>
        <v>0</v>
      </c>
      <c r="AI42" s="320">
        <f t="shared" si="8"/>
        <v>0</v>
      </c>
      <c r="AJ42" s="320">
        <f t="shared" si="8"/>
        <v>0</v>
      </c>
      <c r="AK42" s="320">
        <f t="shared" si="8"/>
        <v>0</v>
      </c>
      <c r="AL42" s="320">
        <f t="shared" si="8"/>
        <v>0</v>
      </c>
      <c r="AM42" s="320">
        <f t="shared" si="8"/>
        <v>0</v>
      </c>
      <c r="AN42" s="320">
        <f t="shared" si="8"/>
        <v>0</v>
      </c>
      <c r="AO42" s="320">
        <f t="shared" si="8"/>
        <v>0</v>
      </c>
      <c r="AP42" s="320">
        <f t="shared" si="8"/>
        <v>0</v>
      </c>
      <c r="AQ42" s="555">
        <f t="shared" si="8"/>
        <v>0</v>
      </c>
      <c r="AR42" s="561"/>
      <c r="AS42" s="560"/>
    </row>
    <row r="43" spans="1:47" s="177" customFormat="1" ht="25.15" customHeight="1" thickBo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87"/>
      <c r="J43" s="362">
        <f>SUM(J39+J40)</f>
        <v>0</v>
      </c>
      <c r="K43" s="433" t="s">
        <v>302</v>
      </c>
      <c r="L43" s="356">
        <f>M43+N43+O43+P43+Q43+R43+S43+T43+U43+V43+W43+X43+Y43+Z43+AA43+AC43+AD43+AE43+AF43+AG43+AH43+AJ43+AL43+AN43+AP43</f>
        <v>0</v>
      </c>
      <c r="M43" s="357">
        <f>SUM(M42)+Nov!M42</f>
        <v>0</v>
      </c>
      <c r="N43" s="357">
        <f>SUM(N42)+Nov!N42</f>
        <v>0</v>
      </c>
      <c r="O43" s="357">
        <f>SUM(O42)+Nov!O42</f>
        <v>0</v>
      </c>
      <c r="P43" s="357">
        <f>SUM(P42)+Nov!P42</f>
        <v>0</v>
      </c>
      <c r="Q43" s="357">
        <f>SUM(Q42)+Nov!Q42</f>
        <v>0</v>
      </c>
      <c r="R43" s="357">
        <f>SUM(R42)+Nov!R42</f>
        <v>0</v>
      </c>
      <c r="S43" s="357">
        <f>SUM(S42)+Nov!S42</f>
        <v>0</v>
      </c>
      <c r="T43" s="357">
        <f>SUM(T42)+Nov!T42</f>
        <v>0</v>
      </c>
      <c r="U43" s="357">
        <f>SUM(U42)+Nov!U42</f>
        <v>0</v>
      </c>
      <c r="V43" s="357">
        <f>SUM(V42)+Nov!V42</f>
        <v>0</v>
      </c>
      <c r="W43" s="357">
        <f>SUM(W42)+Nov!W42</f>
        <v>0</v>
      </c>
      <c r="X43" s="357">
        <f>SUM(X42)+Nov!X42</f>
        <v>0</v>
      </c>
      <c r="Y43" s="357">
        <f>SUM(Y42)+Nov!Y42</f>
        <v>0</v>
      </c>
      <c r="Z43" s="357">
        <f>SUM(Z42)+Nov!Z42</f>
        <v>0</v>
      </c>
      <c r="AA43" s="357">
        <f>SUM(AA42)+Nov!AA42</f>
        <v>0</v>
      </c>
      <c r="AB43" s="357"/>
      <c r="AC43" s="357">
        <f>SUM(AC42)+Nov!AC42</f>
        <v>0</v>
      </c>
      <c r="AD43" s="357">
        <f>SUM(AD42)+Nov!AD42</f>
        <v>0</v>
      </c>
      <c r="AE43" s="357">
        <f>SUM(AE42)+Nov!AE42</f>
        <v>0</v>
      </c>
      <c r="AF43" s="357">
        <f>SUM(AF42)+Nov!AF42</f>
        <v>0</v>
      </c>
      <c r="AG43" s="357">
        <f>SUM(AG42)+Nov!AG42</f>
        <v>0</v>
      </c>
      <c r="AH43" s="357">
        <f>SUM(AH42)+Nov!AH42</f>
        <v>0</v>
      </c>
      <c r="AI43" s="357">
        <f>SUM(AI42)+Nov!AI42</f>
        <v>0</v>
      </c>
      <c r="AJ43" s="357">
        <f>SUM(AJ42)+Nov!AJ42</f>
        <v>0</v>
      </c>
      <c r="AK43" s="357">
        <f>SUM(AK42)+Nov!AK42</f>
        <v>0</v>
      </c>
      <c r="AL43" s="357">
        <f>SUM(AL42)+Nov!AL42</f>
        <v>0</v>
      </c>
      <c r="AM43" s="357">
        <f>SUM(AM42)+Nov!AM42</f>
        <v>0</v>
      </c>
      <c r="AN43" s="357">
        <f>SUM(AN42)+Nov!AN42</f>
        <v>0</v>
      </c>
      <c r="AO43" s="357">
        <f>SUM(AO42)+Nov!AO42</f>
        <v>0</v>
      </c>
      <c r="AP43" s="357">
        <f>SUM(AP42)+Nov!AP42</f>
        <v>0</v>
      </c>
      <c r="AQ43" s="556">
        <f>SUM(AQ42)+Nov!AQ42</f>
        <v>0</v>
      </c>
      <c r="AR43" s="561"/>
      <c r="AS43" s="560"/>
    </row>
    <row r="44" spans="1:47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L44" s="146"/>
      <c r="M44" s="147"/>
      <c r="N44" s="147"/>
      <c r="O44" s="147"/>
      <c r="P44" s="147"/>
      <c r="Q44" s="147"/>
      <c r="R44" s="147"/>
      <c r="S44" s="147"/>
      <c r="AB44" s="185"/>
    </row>
    <row r="45" spans="1:47" hidden="1">
      <c r="A45" s="295" t="s">
        <v>151</v>
      </c>
      <c r="C45" s="791"/>
      <c r="G45" s="22" t="e">
        <f>INT(G44)</f>
        <v>#REF!</v>
      </c>
      <c r="L45" s="62"/>
      <c r="M45" s="61"/>
      <c r="N45" s="61"/>
      <c r="O45" s="61"/>
      <c r="P45" s="61"/>
      <c r="Q45" s="61"/>
      <c r="R45" s="61"/>
      <c r="S45" s="61" t="s">
        <v>182</v>
      </c>
      <c r="T45" s="20"/>
      <c r="U45" s="20"/>
      <c r="V45" s="20"/>
      <c r="W45" s="20"/>
      <c r="X45" s="20"/>
      <c r="Y45" s="20"/>
      <c r="Z45" s="20"/>
      <c r="AA45" s="20"/>
      <c r="AB45" s="185"/>
      <c r="AC45" s="20"/>
      <c r="AD45" s="20"/>
      <c r="AE45" s="20"/>
      <c r="AF45" s="20"/>
      <c r="AG45" s="20"/>
    </row>
    <row r="46" spans="1:47" hidden="1">
      <c r="A46" s="295" t="s">
        <v>151</v>
      </c>
      <c r="C46" s="799"/>
      <c r="G46" s="22" t="e">
        <f>((G44-G45)*60)/100</f>
        <v>#REF!</v>
      </c>
      <c r="L46" s="146"/>
      <c r="M46" s="147"/>
      <c r="N46" s="147"/>
      <c r="O46" s="147"/>
      <c r="P46" s="147"/>
      <c r="Q46" s="147"/>
      <c r="R46" s="147"/>
      <c r="S46" s="147"/>
      <c r="AB46" s="185"/>
    </row>
    <row r="47" spans="1:47">
      <c r="A47" s="295"/>
      <c r="C47" s="295"/>
      <c r="G47" s="22"/>
      <c r="J47" s="17"/>
      <c r="K47" s="215"/>
      <c r="L47" s="146"/>
      <c r="M47" s="147"/>
      <c r="N47" s="147"/>
      <c r="O47" s="147"/>
      <c r="P47" s="147"/>
      <c r="Q47" s="147"/>
      <c r="R47" s="147"/>
      <c r="S47" s="147"/>
      <c r="AB47" s="185"/>
    </row>
    <row r="48" spans="1:47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T58"/>
  <sheetViews>
    <sheetView showGridLines="0" showZeros="0" zoomScaleNormal="100" workbookViewId="0">
      <pane ySplit="7" topLeftCell="A8" activePane="bottomLeft" state="frozenSplit"/>
      <selection activeCell="T8" sqref="T8"/>
      <selection pane="bottomLeft" activeCell="V27" sqref="V27"/>
    </sheetView>
  </sheetViews>
  <sheetFormatPr defaultColWidth="11.42578125" defaultRowHeight="12.75" outlineLevelCol="1"/>
  <cols>
    <col min="1" max="2" width="3" style="91" customWidth="1"/>
    <col min="3" max="3" width="3.5703125" style="91" customWidth="1"/>
    <col min="4" max="9" width="8.28515625" style="89" customWidth="1"/>
    <col min="10" max="10" width="8.28515625" style="91" customWidth="1"/>
    <col min="11" max="11" width="29.7109375" style="89" customWidth="1"/>
    <col min="12" max="12" width="6.7109375" style="89" customWidth="1" outlineLevel="1"/>
    <col min="13" max="13" width="7.42578125" style="93" customWidth="1" outlineLevel="1"/>
    <col min="14" max="14" width="8" style="93" customWidth="1" outlineLevel="1"/>
    <col min="15" max="19" width="8" style="89" customWidth="1" outlineLevel="1"/>
    <col min="20" max="20" width="4.28515625" style="83" customWidth="1"/>
    <col min="21" max="16384" width="11.42578125" style="89"/>
  </cols>
  <sheetData>
    <row r="1" spans="1:20" s="78" customFormat="1" ht="21">
      <c r="A1" s="131" t="s">
        <v>199</v>
      </c>
      <c r="B1" s="76"/>
      <c r="C1" s="75"/>
      <c r="D1" s="77"/>
      <c r="E1" s="77"/>
      <c r="F1" s="990" t="s">
        <v>200</v>
      </c>
      <c r="G1" s="155"/>
      <c r="H1" s="156"/>
      <c r="I1" s="155"/>
      <c r="J1" s="157"/>
      <c r="K1" s="991"/>
      <c r="L1" s="131" t="s">
        <v>89</v>
      </c>
      <c r="N1" s="79"/>
      <c r="T1" s="80"/>
    </row>
    <row r="2" spans="1:20" s="82" customFormat="1">
      <c r="A2" s="81" t="s">
        <v>91</v>
      </c>
      <c r="B2" s="76"/>
      <c r="C2" s="81"/>
      <c r="D2" s="134" t="s">
        <v>201</v>
      </c>
      <c r="F2" s="504" t="s">
        <v>202</v>
      </c>
      <c r="G2" s="158"/>
      <c r="H2" s="159"/>
      <c r="I2" s="158"/>
      <c r="J2" s="160"/>
      <c r="K2" s="161"/>
      <c r="L2" s="84" t="str">
        <f>+A2</f>
        <v xml:space="preserve">Namn: </v>
      </c>
      <c r="M2" s="85" t="str">
        <f>$D$2</f>
        <v>Svea Karlsson</v>
      </c>
      <c r="T2" s="86"/>
    </row>
    <row r="3" spans="1:20" s="82" customFormat="1">
      <c r="A3" s="81" t="s">
        <v>93</v>
      </c>
      <c r="B3" s="76"/>
      <c r="C3" s="81"/>
      <c r="D3" s="88" t="s">
        <v>94</v>
      </c>
      <c r="F3" s="992"/>
      <c r="G3" s="993"/>
      <c r="H3" s="994"/>
      <c r="I3" s="995"/>
      <c r="J3" s="996"/>
      <c r="K3" s="997"/>
      <c r="L3" s="84" t="str">
        <f t="shared" ref="L3:L4" si="0">+A3</f>
        <v xml:space="preserve">Månad: </v>
      </c>
      <c r="M3" s="85" t="str">
        <f>$D$3</f>
        <v>Januari</v>
      </c>
      <c r="T3" s="86"/>
    </row>
    <row r="4" spans="1:20">
      <c r="A4" s="81" t="s">
        <v>95</v>
      </c>
      <c r="B4" s="76"/>
      <c r="C4" s="81"/>
      <c r="D4" s="88">
        <v>2012</v>
      </c>
      <c r="F4" s="76"/>
      <c r="H4" s="90"/>
      <c r="K4" s="92"/>
      <c r="L4" s="84" t="str">
        <f t="shared" si="0"/>
        <v>År:</v>
      </c>
      <c r="M4" s="87">
        <f>$D$4</f>
        <v>2012</v>
      </c>
    </row>
    <row r="5" spans="1:20">
      <c r="A5" s="76"/>
      <c r="B5" s="76"/>
      <c r="C5" s="76"/>
      <c r="D5" s="76"/>
      <c r="E5" s="88"/>
      <c r="F5" s="76"/>
      <c r="H5" s="90"/>
      <c r="K5" s="92"/>
      <c r="L5" s="84"/>
      <c r="N5" s="87"/>
    </row>
    <row r="6" spans="1:20">
      <c r="A6" s="511" t="s">
        <v>96</v>
      </c>
      <c r="B6" s="998"/>
      <c r="C6" s="998"/>
      <c r="D6" s="999"/>
      <c r="E6" s="1000"/>
      <c r="F6" s="1566" t="s">
        <v>97</v>
      </c>
      <c r="G6" s="1567"/>
      <c r="H6" s="1001" t="s">
        <v>98</v>
      </c>
      <c r="I6" s="1002" t="s">
        <v>76</v>
      </c>
      <c r="J6" s="1001" t="s">
        <v>99</v>
      </c>
      <c r="K6" s="1003" t="s">
        <v>100</v>
      </c>
      <c r="L6" s="1004" t="s">
        <v>17</v>
      </c>
      <c r="M6" s="1005" t="s">
        <v>101</v>
      </c>
      <c r="N6" s="1006" t="s">
        <v>203</v>
      </c>
      <c r="O6" s="1007" t="s">
        <v>204</v>
      </c>
      <c r="P6" s="1006" t="s">
        <v>205</v>
      </c>
      <c r="Q6" s="1007" t="s">
        <v>206</v>
      </c>
      <c r="R6" s="1006" t="s">
        <v>207</v>
      </c>
      <c r="S6" s="1007" t="s">
        <v>208</v>
      </c>
      <c r="T6" s="94"/>
    </row>
    <row r="7" spans="1:20" s="82" customFormat="1" ht="12.75" customHeight="1" thickBot="1">
      <c r="A7" s="1568" t="s">
        <v>113</v>
      </c>
      <c r="B7" s="1569"/>
      <c r="C7" s="1570"/>
      <c r="D7" s="1008" t="s">
        <v>114</v>
      </c>
      <c r="E7" s="1008" t="s">
        <v>115</v>
      </c>
      <c r="F7" s="1008" t="s">
        <v>116</v>
      </c>
      <c r="G7" s="1009" t="s">
        <v>117</v>
      </c>
      <c r="H7" s="152"/>
      <c r="I7" s="153"/>
      <c r="J7" s="152"/>
      <c r="K7" s="154"/>
      <c r="L7" s="1010"/>
      <c r="M7" s="1011" t="s">
        <v>118</v>
      </c>
      <c r="N7" s="512"/>
      <c r="O7" s="1012"/>
      <c r="P7" s="1013"/>
      <c r="Q7" s="1012"/>
      <c r="R7" s="1013"/>
      <c r="S7" s="1012"/>
      <c r="T7" s="86"/>
    </row>
    <row r="8" spans="1:20" s="96" customFormat="1">
      <c r="A8" s="1014">
        <v>52</v>
      </c>
      <c r="B8" s="1015">
        <v>1</v>
      </c>
      <c r="C8" s="1016" t="s">
        <v>139</v>
      </c>
      <c r="D8" s="1017"/>
      <c r="E8" s="1017"/>
      <c r="F8" s="1018"/>
      <c r="G8" s="1018"/>
      <c r="H8" s="1019">
        <f t="shared" ref="H8:H38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19"/>
      <c r="J8" s="1020">
        <f t="shared" ref="J8:J38" si="2">IF(H8=0,0,H8-I8)</f>
        <v>0</v>
      </c>
      <c r="K8" s="1021"/>
      <c r="L8" s="513">
        <f t="shared" ref="L8:L38" si="3">B8</f>
        <v>1</v>
      </c>
      <c r="M8" s="1022">
        <f t="shared" ref="M8:M38" si="4">-SUM(N8:S8)+H8</f>
        <v>0</v>
      </c>
      <c r="N8" s="1023"/>
      <c r="O8" s="514"/>
      <c r="P8" s="514"/>
      <c r="Q8" s="514"/>
      <c r="R8" s="514"/>
      <c r="S8" s="514"/>
      <c r="T8" s="95"/>
    </row>
    <row r="9" spans="1:20" s="96" customFormat="1">
      <c r="A9" s="1571">
        <v>1</v>
      </c>
      <c r="B9" s="1024">
        <v>2</v>
      </c>
      <c r="C9" s="1025" t="s">
        <v>140</v>
      </c>
      <c r="D9" s="1026">
        <v>0.33333333333333331</v>
      </c>
      <c r="E9" s="1026">
        <v>0.69444444444444453</v>
      </c>
      <c r="F9" s="1027">
        <v>0</v>
      </c>
      <c r="G9" s="1027">
        <v>0</v>
      </c>
      <c r="H9" s="1028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0.3402777777777779</v>
      </c>
      <c r="I9" s="1028">
        <f>Normtid!$B$35</f>
        <v>0.34027777777777773</v>
      </c>
      <c r="J9" s="1029">
        <f>IF(H9=0,0,H9-I9)</f>
        <v>1.6653345369377348E-16</v>
      </c>
      <c r="K9" s="1030"/>
      <c r="L9" s="515">
        <f t="shared" si="3"/>
        <v>2</v>
      </c>
      <c r="M9" s="1031">
        <f>-SUM(N9:S9)+H9</f>
        <v>2.0833333333333426E-2</v>
      </c>
      <c r="N9" s="1032"/>
      <c r="O9" s="1032">
        <v>0.31944444444444448</v>
      </c>
      <c r="P9" s="1032"/>
      <c r="Q9" s="1032"/>
      <c r="R9" s="1032"/>
      <c r="S9" s="1032"/>
      <c r="T9" s="95"/>
    </row>
    <row r="10" spans="1:20" s="96" customFormat="1">
      <c r="A10" s="1572"/>
      <c r="B10" s="1024">
        <v>3</v>
      </c>
      <c r="C10" s="1025" t="s">
        <v>141</v>
      </c>
      <c r="D10" s="1026"/>
      <c r="E10" s="1026"/>
      <c r="F10" s="1027">
        <v>0</v>
      </c>
      <c r="G10" s="1027">
        <v>0</v>
      </c>
      <c r="H10" s="1028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28">
        <f>Normtid!$B$35</f>
        <v>0.34027777777777773</v>
      </c>
      <c r="J10" s="1029">
        <f>IF(H10=0,0,H10-I10)</f>
        <v>0</v>
      </c>
      <c r="K10" s="1030" t="s">
        <v>209</v>
      </c>
      <c r="L10" s="515">
        <f t="shared" si="3"/>
        <v>3</v>
      </c>
      <c r="M10" s="1031">
        <f t="shared" si="4"/>
        <v>0</v>
      </c>
      <c r="N10" s="1032"/>
      <c r="O10" s="1032"/>
      <c r="P10" s="1032"/>
      <c r="Q10" s="1032"/>
      <c r="R10" s="1032"/>
      <c r="S10" s="1032"/>
      <c r="T10" s="95"/>
    </row>
    <row r="11" spans="1:20" s="96" customFormat="1">
      <c r="A11" s="1572"/>
      <c r="B11" s="1024">
        <v>4</v>
      </c>
      <c r="C11" s="1025" t="s">
        <v>142</v>
      </c>
      <c r="D11" s="1026">
        <v>0.33333333333333331</v>
      </c>
      <c r="E11" s="1026">
        <v>0.67361111111111116</v>
      </c>
      <c r="F11" s="1027">
        <v>0</v>
      </c>
      <c r="G11" s="1027">
        <v>0</v>
      </c>
      <c r="H11" s="1028">
        <f t="shared" si="1"/>
        <v>0.31944444444444453</v>
      </c>
      <c r="I11" s="1028">
        <f>Normtid!$B$35</f>
        <v>0.34027777777777773</v>
      </c>
      <c r="J11" s="1029">
        <f t="shared" ref="J11:J14" si="5">IF(H11=0,0,H11-I11)</f>
        <v>-2.0833333333333204E-2</v>
      </c>
      <c r="K11" s="1030"/>
      <c r="L11" s="515">
        <f t="shared" si="3"/>
        <v>4</v>
      </c>
      <c r="M11" s="1031">
        <f t="shared" si="4"/>
        <v>2.0833333333333426E-2</v>
      </c>
      <c r="N11" s="1032"/>
      <c r="O11" s="1032">
        <v>0.2986111111111111</v>
      </c>
      <c r="P11" s="1032"/>
      <c r="Q11" s="1032"/>
      <c r="R11" s="1032"/>
      <c r="S11" s="1032"/>
      <c r="T11" s="95"/>
    </row>
    <row r="12" spans="1:20" s="96" customFormat="1">
      <c r="A12" s="1572"/>
      <c r="B12" s="1024">
        <v>5</v>
      </c>
      <c r="C12" s="1025" t="s">
        <v>144</v>
      </c>
      <c r="D12" s="1026">
        <v>0.33333333333333331</v>
      </c>
      <c r="E12" s="1026">
        <v>0.35416666666666669</v>
      </c>
      <c r="F12" s="1033"/>
      <c r="G12" s="1033"/>
      <c r="H12" s="1028">
        <f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3.8163916471489756E-17</v>
      </c>
      <c r="I12" s="1028">
        <f>Normtid!$B$39</f>
        <v>0.17361111111111113</v>
      </c>
      <c r="J12" s="1029">
        <f>IF(H12=0,0,H12-I12)</f>
        <v>-0.1736111111111111</v>
      </c>
      <c r="K12" s="1030" t="s">
        <v>210</v>
      </c>
      <c r="L12" s="515">
        <f t="shared" si="3"/>
        <v>5</v>
      </c>
      <c r="M12" s="1031">
        <f t="shared" si="4"/>
        <v>3.8163916471489756E-17</v>
      </c>
      <c r="N12" s="1032"/>
      <c r="O12" s="1032"/>
      <c r="P12" s="1032"/>
      <c r="Q12" s="1032"/>
      <c r="R12" s="1032"/>
      <c r="S12" s="1032"/>
      <c r="T12" s="95"/>
    </row>
    <row r="13" spans="1:20" s="96" customFormat="1">
      <c r="A13" s="1572"/>
      <c r="B13" s="1034">
        <v>6</v>
      </c>
      <c r="C13" s="1034" t="s">
        <v>136</v>
      </c>
      <c r="D13" s="1035"/>
      <c r="E13" s="1035"/>
      <c r="F13" s="1036"/>
      <c r="G13" s="1036"/>
      <c r="H13" s="1037">
        <f>IF(E13-D13&gt;$G$50,IF(G13-F13&lt;$G$51,IF(E13&lt;$G$49,IF(D13&gt;$G$48,E13-D13-$G$51,E13-$G$48-$G$51),IF(D13&gt;$G$48,$G$49-D13-$G$51,$G$49-$G$48-$G$51)),IF(E13&lt;$G$49,IF(D13&gt;$G$48,E13-D13-(G13-F13),E13-$G$48-(G13-F13)),IF(D13&gt;$G$48,$G$49-D13-(G13-F13),$G$49-$G$48-(G13-F13)))),$G$50)</f>
        <v>0</v>
      </c>
      <c r="I13" s="1037"/>
      <c r="J13" s="1038">
        <f t="shared" si="5"/>
        <v>0</v>
      </c>
      <c r="K13" s="1039"/>
      <c r="L13" s="513">
        <f t="shared" si="3"/>
        <v>6</v>
      </c>
      <c r="M13" s="1040">
        <f t="shared" si="4"/>
        <v>0</v>
      </c>
      <c r="N13" s="1041"/>
      <c r="O13" s="1041"/>
      <c r="P13" s="1041"/>
      <c r="Q13" s="1041"/>
      <c r="R13" s="1041"/>
      <c r="S13" s="1041"/>
      <c r="T13" s="95"/>
    </row>
    <row r="14" spans="1:20" s="96" customFormat="1">
      <c r="A14" s="1572"/>
      <c r="B14" s="1034">
        <v>7</v>
      </c>
      <c r="C14" s="1034" t="s">
        <v>138</v>
      </c>
      <c r="D14" s="1017"/>
      <c r="E14" s="1017"/>
      <c r="F14" s="1036"/>
      <c r="G14" s="1036"/>
      <c r="H14" s="1037">
        <f t="shared" si="1"/>
        <v>0</v>
      </c>
      <c r="I14" s="1037"/>
      <c r="J14" s="1038">
        <f t="shared" si="5"/>
        <v>0</v>
      </c>
      <c r="K14" s="1039"/>
      <c r="L14" s="513">
        <f t="shared" si="3"/>
        <v>7</v>
      </c>
      <c r="M14" s="1040">
        <f t="shared" si="4"/>
        <v>0</v>
      </c>
      <c r="N14" s="1041"/>
      <c r="O14" s="1041"/>
      <c r="P14" s="1041"/>
      <c r="Q14" s="1041"/>
      <c r="R14" s="1041"/>
      <c r="S14" s="1041"/>
      <c r="T14" s="95"/>
    </row>
    <row r="15" spans="1:20" s="96" customFormat="1">
      <c r="A15" s="1573"/>
      <c r="B15" s="1034">
        <v>8</v>
      </c>
      <c r="C15" s="1034" t="s">
        <v>139</v>
      </c>
      <c r="D15" s="1035"/>
      <c r="E15" s="1035"/>
      <c r="F15" s="1036">
        <v>0</v>
      </c>
      <c r="G15" s="1036">
        <v>0</v>
      </c>
      <c r="H15" s="1037">
        <f t="shared" si="1"/>
        <v>0</v>
      </c>
      <c r="I15" s="1037"/>
      <c r="J15" s="1038">
        <f t="shared" si="2"/>
        <v>0</v>
      </c>
      <c r="K15" s="1039"/>
      <c r="L15" s="513">
        <f t="shared" si="3"/>
        <v>8</v>
      </c>
      <c r="M15" s="1040">
        <f t="shared" si="4"/>
        <v>0</v>
      </c>
      <c r="N15" s="1041"/>
      <c r="O15" s="1041"/>
      <c r="P15" s="1041"/>
      <c r="Q15" s="1041"/>
      <c r="R15" s="1041"/>
      <c r="S15" s="1041"/>
      <c r="T15" s="95"/>
    </row>
    <row r="16" spans="1:20" s="96" customFormat="1">
      <c r="A16" s="1571">
        <v>2</v>
      </c>
      <c r="B16" s="1024">
        <v>9</v>
      </c>
      <c r="C16" s="1025" t="s">
        <v>140</v>
      </c>
      <c r="D16" s="1042">
        <v>0.33333333333333331</v>
      </c>
      <c r="E16" s="1042">
        <v>0.79166666666666663</v>
      </c>
      <c r="F16" s="1027">
        <v>0.5</v>
      </c>
      <c r="G16" s="1027">
        <v>0.5625</v>
      </c>
      <c r="H16" s="1028">
        <f t="shared" si="1"/>
        <v>0.39583333333333331</v>
      </c>
      <c r="I16" s="1028">
        <f>Normtid!$B$35</f>
        <v>0.34027777777777773</v>
      </c>
      <c r="J16" s="1029">
        <f t="shared" si="2"/>
        <v>5.555555555555558E-2</v>
      </c>
      <c r="K16" s="1030" t="s">
        <v>211</v>
      </c>
      <c r="L16" s="515">
        <f t="shared" si="3"/>
        <v>9</v>
      </c>
      <c r="M16" s="1031">
        <f t="shared" si="4"/>
        <v>0.125</v>
      </c>
      <c r="N16" s="1032"/>
      <c r="O16" s="1032">
        <v>0.1875</v>
      </c>
      <c r="P16" s="1032">
        <v>8.3333333333333329E-2</v>
      </c>
      <c r="Q16" s="1032"/>
      <c r="R16" s="1032"/>
      <c r="S16" s="1032"/>
      <c r="T16" s="95"/>
    </row>
    <row r="17" spans="1:20" s="96" customFormat="1">
      <c r="A17" s="1572"/>
      <c r="B17" s="1024">
        <v>10</v>
      </c>
      <c r="C17" s="1025" t="s">
        <v>141</v>
      </c>
      <c r="D17" s="1026"/>
      <c r="E17" s="1026"/>
      <c r="F17" s="1027"/>
      <c r="G17" s="1033"/>
      <c r="H17" s="1028">
        <f t="shared" si="1"/>
        <v>0</v>
      </c>
      <c r="I17" s="1028">
        <f>Normtid!$B$35</f>
        <v>0.34027777777777773</v>
      </c>
      <c r="J17" s="1029">
        <f t="shared" si="2"/>
        <v>0</v>
      </c>
      <c r="K17" s="1030" t="s">
        <v>212</v>
      </c>
      <c r="L17" s="515">
        <f t="shared" si="3"/>
        <v>10</v>
      </c>
      <c r="M17" s="1031">
        <f t="shared" si="4"/>
        <v>0</v>
      </c>
      <c r="N17" s="1032"/>
      <c r="O17" s="1032"/>
      <c r="P17" s="1032"/>
      <c r="Q17" s="1032"/>
      <c r="R17" s="1032"/>
      <c r="S17" s="1032"/>
      <c r="T17" s="95"/>
    </row>
    <row r="18" spans="1:20" s="96" customFormat="1">
      <c r="A18" s="1572"/>
      <c r="B18" s="1024">
        <v>11</v>
      </c>
      <c r="C18" s="1025" t="s">
        <v>142</v>
      </c>
      <c r="D18" s="1026"/>
      <c r="E18" s="1026"/>
      <c r="F18" s="1033"/>
      <c r="G18" s="1033"/>
      <c r="H18" s="1028">
        <f t="shared" si="1"/>
        <v>0</v>
      </c>
      <c r="I18" s="1028">
        <v>0</v>
      </c>
      <c r="J18" s="1029">
        <f t="shared" si="2"/>
        <v>0</v>
      </c>
      <c r="K18" s="1030" t="s">
        <v>213</v>
      </c>
      <c r="L18" s="515">
        <f t="shared" si="3"/>
        <v>11</v>
      </c>
      <c r="M18" s="1031">
        <f t="shared" si="4"/>
        <v>0</v>
      </c>
      <c r="N18" s="1032"/>
      <c r="O18" s="1032"/>
      <c r="P18" s="1032"/>
      <c r="Q18" s="1032"/>
      <c r="R18" s="1032"/>
      <c r="S18" s="1032"/>
      <c r="T18" s="95"/>
    </row>
    <row r="19" spans="1:20" s="96" customFormat="1">
      <c r="A19" s="1572"/>
      <c r="B19" s="1024">
        <v>12</v>
      </c>
      <c r="C19" s="1025" t="s">
        <v>144</v>
      </c>
      <c r="D19" s="1026">
        <v>0.33333333333333331</v>
      </c>
      <c r="E19" s="1026">
        <v>0.5</v>
      </c>
      <c r="F19" s="1033"/>
      <c r="G19" s="1033"/>
      <c r="H19" s="1028">
        <f>IF(E19-D19&gt;$G$50,IF(G19-F19&lt;$G$51,IF(E19&lt;$G$49,IF(D19&gt;$G$48,E19-D19-$G$51,E19-$G$48-$G$51),IF(D19&gt;$G$48,$G$49-D19-$G$51,$G$49-$G$48-$G$51)),IF(E19&lt;$G$49,IF(D19&gt;$G$48,E19-D19-(G19-F19),E19-$G$48-(G19-F19)),IF(D19&gt;$G$48,$G$49-D19-(G19-F19),$G$49-$G$48-(G19-F19)))),$G$50)</f>
        <v>0.14583333333333334</v>
      </c>
      <c r="I19" s="1028">
        <v>0.14583333333333334</v>
      </c>
      <c r="J19" s="1029">
        <f>IF(H19=0,0,H19-I19)</f>
        <v>0</v>
      </c>
      <c r="K19" s="1030" t="s">
        <v>214</v>
      </c>
      <c r="L19" s="515">
        <f t="shared" si="3"/>
        <v>12</v>
      </c>
      <c r="M19" s="1031">
        <f>-SUM(N19:S19)+H19</f>
        <v>2.0833333333333343E-2</v>
      </c>
      <c r="N19" s="1032">
        <v>6.25E-2</v>
      </c>
      <c r="O19" s="1032">
        <v>6.25E-2</v>
      </c>
      <c r="P19" s="1032"/>
      <c r="Q19" s="1032"/>
      <c r="R19" s="1032"/>
      <c r="S19" s="1032"/>
      <c r="T19" s="95"/>
    </row>
    <row r="20" spans="1:20" s="96" customFormat="1">
      <c r="A20" s="1572"/>
      <c r="B20" s="1024">
        <v>13</v>
      </c>
      <c r="C20" s="1025" t="s">
        <v>136</v>
      </c>
      <c r="D20" s="1026">
        <v>0.33333333333333331</v>
      </c>
      <c r="E20" s="1026">
        <v>0.75</v>
      </c>
      <c r="F20" s="1033"/>
      <c r="G20" s="1033"/>
      <c r="H20" s="1028">
        <f t="shared" si="1"/>
        <v>0.39583333333333337</v>
      </c>
      <c r="I20" s="1028">
        <f>Normtid!$B$35</f>
        <v>0.34027777777777773</v>
      </c>
      <c r="J20" s="1029">
        <f>IF(H20=0,0,H20-I20)</f>
        <v>5.5555555555555636E-2</v>
      </c>
      <c r="K20" s="1030"/>
      <c r="L20" s="515">
        <f t="shared" si="3"/>
        <v>13</v>
      </c>
      <c r="M20" s="1031">
        <f t="shared" si="4"/>
        <v>4.1666666666666741E-2</v>
      </c>
      <c r="N20" s="1032"/>
      <c r="O20" s="1032">
        <v>0.1875</v>
      </c>
      <c r="P20" s="1032">
        <v>8.3333333333333329E-2</v>
      </c>
      <c r="Q20" s="1032">
        <v>8.3333333333333329E-2</v>
      </c>
      <c r="R20" s="1032"/>
      <c r="S20" s="1032"/>
      <c r="T20" s="95"/>
    </row>
    <row r="21" spans="1:20" s="96" customFormat="1">
      <c r="A21" s="1572"/>
      <c r="B21" s="1034">
        <v>14</v>
      </c>
      <c r="C21" s="1034" t="s">
        <v>138</v>
      </c>
      <c r="D21" s="1035"/>
      <c r="E21" s="1035"/>
      <c r="F21" s="1043"/>
      <c r="G21" s="1043"/>
      <c r="H21" s="1037">
        <f t="shared" si="1"/>
        <v>0</v>
      </c>
      <c r="I21" s="1037"/>
      <c r="J21" s="1038">
        <f t="shared" si="2"/>
        <v>0</v>
      </c>
      <c r="K21" s="1044"/>
      <c r="L21" s="513">
        <f t="shared" si="3"/>
        <v>14</v>
      </c>
      <c r="M21" s="1040">
        <f t="shared" si="4"/>
        <v>0</v>
      </c>
      <c r="N21" s="1041"/>
      <c r="O21" s="1041"/>
      <c r="P21" s="1041"/>
      <c r="Q21" s="1041"/>
      <c r="R21" s="1041"/>
      <c r="S21" s="1041"/>
      <c r="T21" s="95"/>
    </row>
    <row r="22" spans="1:20" s="96" customFormat="1">
      <c r="A22" s="1573"/>
      <c r="B22" s="1034">
        <v>15</v>
      </c>
      <c r="C22" s="1034" t="s">
        <v>139</v>
      </c>
      <c r="D22" s="1045"/>
      <c r="E22" s="1045"/>
      <c r="F22" s="1043"/>
      <c r="G22" s="1043"/>
      <c r="H22" s="1037">
        <f t="shared" si="1"/>
        <v>0</v>
      </c>
      <c r="I22" s="1037"/>
      <c r="J22" s="1038">
        <f t="shared" si="2"/>
        <v>0</v>
      </c>
      <c r="K22" s="1044"/>
      <c r="L22" s="513">
        <f t="shared" si="3"/>
        <v>15</v>
      </c>
      <c r="M22" s="1040">
        <f t="shared" si="4"/>
        <v>0</v>
      </c>
      <c r="N22" s="1041"/>
      <c r="O22" s="1041"/>
      <c r="P22" s="1041"/>
      <c r="Q22" s="1041"/>
      <c r="R22" s="1041"/>
      <c r="S22" s="1041"/>
      <c r="T22" s="95"/>
    </row>
    <row r="23" spans="1:20" s="96" customFormat="1">
      <c r="A23" s="1571">
        <v>3</v>
      </c>
      <c r="B23" s="1024">
        <v>16</v>
      </c>
      <c r="C23" s="1024" t="s">
        <v>140</v>
      </c>
      <c r="D23" s="1026">
        <v>0.54166666666666663</v>
      </c>
      <c r="E23" s="1026">
        <v>0.79166666666666663</v>
      </c>
      <c r="F23" s="1033"/>
      <c r="G23" s="1033"/>
      <c r="H23" s="1028">
        <f t="shared" si="1"/>
        <v>0.22916666666666666</v>
      </c>
      <c r="I23" s="1028">
        <f>Normtid!$B$35</f>
        <v>0.34027777777777773</v>
      </c>
      <c r="J23" s="1029">
        <f t="shared" si="2"/>
        <v>-0.11111111111111108</v>
      </c>
      <c r="K23" s="1030" t="s">
        <v>215</v>
      </c>
      <c r="L23" s="515">
        <f t="shared" si="3"/>
        <v>16</v>
      </c>
      <c r="M23" s="1031">
        <f t="shared" si="4"/>
        <v>2.0833333333333315E-2</v>
      </c>
      <c r="N23" s="1032"/>
      <c r="O23" s="1032">
        <v>0.20833333333333334</v>
      </c>
      <c r="P23" s="1032"/>
      <c r="Q23" s="1032"/>
      <c r="R23" s="1032"/>
      <c r="S23" s="1032"/>
      <c r="T23" s="95"/>
    </row>
    <row r="24" spans="1:20" s="96" customFormat="1">
      <c r="A24" s="1572"/>
      <c r="B24" s="1024">
        <v>17</v>
      </c>
      <c r="C24" s="1024" t="s">
        <v>141</v>
      </c>
      <c r="D24" s="1026">
        <v>0.29166666666666669</v>
      </c>
      <c r="E24" s="1026">
        <v>0.79166666666666663</v>
      </c>
      <c r="F24" s="1033"/>
      <c r="G24" s="1033"/>
      <c r="H24" s="1028">
        <f t="shared" si="1"/>
        <v>0.47916666666666663</v>
      </c>
      <c r="I24" s="1028">
        <f>Normtid!$B$35</f>
        <v>0.34027777777777773</v>
      </c>
      <c r="J24" s="1029">
        <f>IF(H24=0,0,H24-I24)</f>
        <v>0.1388888888888889</v>
      </c>
      <c r="K24" s="1030"/>
      <c r="L24" s="515">
        <f t="shared" si="3"/>
        <v>17</v>
      </c>
      <c r="M24" s="1031">
        <f t="shared" si="4"/>
        <v>4.166666666666663E-2</v>
      </c>
      <c r="N24" s="1032"/>
      <c r="O24" s="1032">
        <v>0.33333333333333331</v>
      </c>
      <c r="P24" s="1032">
        <v>0.10416666666666667</v>
      </c>
      <c r="Q24" s="1032"/>
      <c r="R24" s="1032"/>
      <c r="S24" s="1032"/>
      <c r="T24" s="95"/>
    </row>
    <row r="25" spans="1:20" s="96" customFormat="1">
      <c r="A25" s="1572"/>
      <c r="B25" s="1024">
        <v>18</v>
      </c>
      <c r="C25" s="1024" t="s">
        <v>142</v>
      </c>
      <c r="D25" s="1026">
        <v>0.29166666666666669</v>
      </c>
      <c r="E25" s="1026">
        <v>0.79166666666666663</v>
      </c>
      <c r="F25" s="1033"/>
      <c r="G25" s="1033"/>
      <c r="H25" s="1028">
        <f t="shared" si="1"/>
        <v>0.47916666666666663</v>
      </c>
      <c r="I25" s="1028">
        <f>Normtid!$B$35</f>
        <v>0.34027777777777773</v>
      </c>
      <c r="J25" s="1029">
        <f>IF(H25=0,0,H25-I25)</f>
        <v>0.1388888888888889</v>
      </c>
      <c r="K25" s="1030"/>
      <c r="L25" s="515">
        <f t="shared" si="3"/>
        <v>18</v>
      </c>
      <c r="M25" s="1031">
        <f t="shared" si="4"/>
        <v>4.166666666666663E-2</v>
      </c>
      <c r="N25" s="1032"/>
      <c r="O25" s="1032">
        <v>0.4375</v>
      </c>
      <c r="P25" s="1032"/>
      <c r="Q25" s="1032"/>
      <c r="R25" s="1032"/>
      <c r="S25" s="1032"/>
      <c r="T25" s="95"/>
    </row>
    <row r="26" spans="1:20" s="96" customFormat="1">
      <c r="A26" s="1572"/>
      <c r="B26" s="1024">
        <v>19</v>
      </c>
      <c r="C26" s="1024" t="s">
        <v>144</v>
      </c>
      <c r="D26" s="1026">
        <v>0.33333333333333331</v>
      </c>
      <c r="E26" s="1026">
        <v>0.69444444444444453</v>
      </c>
      <c r="F26" s="1033"/>
      <c r="G26" s="1033"/>
      <c r="H26" s="1028">
        <f t="shared" si="1"/>
        <v>0.3402777777777779</v>
      </c>
      <c r="I26" s="1028">
        <f>Normtid!$B$35</f>
        <v>0.34027777777777773</v>
      </c>
      <c r="J26" s="1029">
        <f t="shared" si="2"/>
        <v>1.6653345369377348E-16</v>
      </c>
      <c r="K26" s="1030" t="s">
        <v>216</v>
      </c>
      <c r="L26" s="515">
        <f t="shared" si="3"/>
        <v>19</v>
      </c>
      <c r="M26" s="1031">
        <f t="shared" si="4"/>
        <v>0</v>
      </c>
      <c r="N26" s="1032"/>
      <c r="O26" s="1032"/>
      <c r="P26" s="1032">
        <v>0.34027777777777773</v>
      </c>
      <c r="Q26" s="1032"/>
      <c r="R26" s="1032"/>
      <c r="S26" s="1032"/>
      <c r="T26" s="95"/>
    </row>
    <row r="27" spans="1:20" s="96" customFormat="1">
      <c r="A27" s="1572"/>
      <c r="B27" s="1024">
        <v>20</v>
      </c>
      <c r="C27" s="1024" t="s">
        <v>136</v>
      </c>
      <c r="D27" s="1026">
        <v>0.33333333333333331</v>
      </c>
      <c r="E27" s="1026">
        <v>0.625</v>
      </c>
      <c r="F27" s="1033"/>
      <c r="G27" s="1033"/>
      <c r="H27" s="1028">
        <f t="shared" si="1"/>
        <v>0.27083333333333337</v>
      </c>
      <c r="I27" s="1028">
        <f>Normtid!$B$35</f>
        <v>0.34027777777777773</v>
      </c>
      <c r="J27" s="1029">
        <f t="shared" si="2"/>
        <v>-6.9444444444444364E-2</v>
      </c>
      <c r="K27" s="1030"/>
      <c r="L27" s="515">
        <f t="shared" si="3"/>
        <v>20</v>
      </c>
      <c r="M27" s="1031">
        <f t="shared" si="4"/>
        <v>4.1666666666666713E-2</v>
      </c>
      <c r="N27" s="1032"/>
      <c r="O27" s="1032"/>
      <c r="P27" s="1032"/>
      <c r="Q27" s="1032">
        <v>0.22916666666666666</v>
      </c>
      <c r="R27" s="1032"/>
      <c r="S27" s="1032"/>
      <c r="T27" s="95"/>
    </row>
    <row r="28" spans="1:20" s="96" customFormat="1">
      <c r="A28" s="1572"/>
      <c r="B28" s="1034">
        <v>21</v>
      </c>
      <c r="C28" s="1034" t="s">
        <v>138</v>
      </c>
      <c r="D28" s="1035"/>
      <c r="E28" s="1035"/>
      <c r="F28" s="1043"/>
      <c r="G28" s="1043"/>
      <c r="H28" s="1037">
        <f t="shared" si="1"/>
        <v>0</v>
      </c>
      <c r="I28" s="1037"/>
      <c r="J28" s="1038">
        <f t="shared" si="2"/>
        <v>0</v>
      </c>
      <c r="K28" s="1044"/>
      <c r="L28" s="513">
        <f t="shared" si="3"/>
        <v>21</v>
      </c>
      <c r="M28" s="1040">
        <f t="shared" si="4"/>
        <v>0</v>
      </c>
      <c r="N28" s="1041"/>
      <c r="O28" s="1041"/>
      <c r="P28" s="1041"/>
      <c r="Q28" s="1041"/>
      <c r="R28" s="1041"/>
      <c r="S28" s="1041"/>
      <c r="T28" s="95"/>
    </row>
    <row r="29" spans="1:20" s="96" customFormat="1">
      <c r="A29" s="1573"/>
      <c r="B29" s="1034">
        <v>22</v>
      </c>
      <c r="C29" s="1034" t="s">
        <v>139</v>
      </c>
      <c r="D29" s="1045"/>
      <c r="E29" s="1045"/>
      <c r="F29" s="1043"/>
      <c r="G29" s="1043"/>
      <c r="H29" s="1037">
        <f t="shared" si="1"/>
        <v>0</v>
      </c>
      <c r="I29" s="1037"/>
      <c r="J29" s="1038">
        <f t="shared" si="2"/>
        <v>0</v>
      </c>
      <c r="K29" s="1044"/>
      <c r="L29" s="513">
        <f t="shared" si="3"/>
        <v>22</v>
      </c>
      <c r="M29" s="1040">
        <f t="shared" si="4"/>
        <v>0</v>
      </c>
      <c r="N29" s="1041"/>
      <c r="O29" s="1041"/>
      <c r="P29" s="1041"/>
      <c r="Q29" s="1041"/>
      <c r="R29" s="1041"/>
      <c r="S29" s="1041"/>
      <c r="T29" s="95"/>
    </row>
    <row r="30" spans="1:20" s="96" customFormat="1">
      <c r="A30" s="1571">
        <v>4</v>
      </c>
      <c r="B30" s="1024">
        <v>23</v>
      </c>
      <c r="C30" s="1024" t="s">
        <v>140</v>
      </c>
      <c r="D30" s="1026">
        <v>0.33333333333333331</v>
      </c>
      <c r="E30" s="1026">
        <v>0.35416666666666669</v>
      </c>
      <c r="F30" s="1033"/>
      <c r="G30" s="1033"/>
      <c r="H30" s="1028">
        <f t="shared" si="1"/>
        <v>3.8163916471489756E-17</v>
      </c>
      <c r="I30" s="1028">
        <f>Normtid!$B$35</f>
        <v>0.34027777777777773</v>
      </c>
      <c r="J30" s="1029">
        <f t="shared" si="2"/>
        <v>-0.34027777777777768</v>
      </c>
      <c r="K30" s="1030" t="s">
        <v>217</v>
      </c>
      <c r="L30" s="515">
        <f t="shared" si="3"/>
        <v>23</v>
      </c>
      <c r="M30" s="1031">
        <f t="shared" si="4"/>
        <v>3.8163916471489756E-17</v>
      </c>
      <c r="N30" s="1032"/>
      <c r="O30" s="1032"/>
      <c r="P30" s="1032"/>
      <c r="Q30" s="1032"/>
      <c r="R30" s="1032"/>
      <c r="S30" s="1032"/>
      <c r="T30" s="95"/>
    </row>
    <row r="31" spans="1:20" s="96" customFormat="1">
      <c r="A31" s="1572"/>
      <c r="B31" s="1024">
        <v>24</v>
      </c>
      <c r="C31" s="1024" t="s">
        <v>141</v>
      </c>
      <c r="D31" s="1026">
        <v>0.33333333333333331</v>
      </c>
      <c r="E31" s="1026">
        <v>0.70833333333333337</v>
      </c>
      <c r="F31" s="1033"/>
      <c r="G31" s="1033"/>
      <c r="H31" s="1028">
        <f>IF(E31-D31&gt;$G$50,IF(G31-F31&lt;$G$51,IF(E31&lt;$G$49,IF(D31&gt;$G$48,E31-D31-$G$51,E31-$G$48-$G$51),IF(D31&gt;$G$48,$G$49-D31-$G$51,$G$49-$G$48-$G$51)),IF(E31&lt;$G$49,IF(D31&gt;$G$48,E31-D31-(G31-F31),E31-$G$48-(G31-F31)),IF(D31&gt;$G$48,$G$49-D31-(G31-F31),$G$49-$G$48-(G31-F31)))),$G$50)</f>
        <v>0.35416666666666674</v>
      </c>
      <c r="I31" s="1028">
        <f>Normtid!$B$35</f>
        <v>0.34027777777777773</v>
      </c>
      <c r="J31" s="1029">
        <f>IF(H31=0,0,H31-I31)</f>
        <v>1.3888888888889006E-2</v>
      </c>
      <c r="K31" s="1030"/>
      <c r="L31" s="515">
        <f t="shared" si="3"/>
        <v>24</v>
      </c>
      <c r="M31" s="1031">
        <f t="shared" si="4"/>
        <v>4.1666666666666741E-2</v>
      </c>
      <c r="N31" s="1032"/>
      <c r="O31" s="1032"/>
      <c r="P31" s="1032">
        <v>6.25E-2</v>
      </c>
      <c r="Q31" s="1032">
        <v>0.25</v>
      </c>
      <c r="R31" s="1032"/>
      <c r="S31" s="1032"/>
      <c r="T31" s="95"/>
    </row>
    <row r="32" spans="1:20" s="96" customFormat="1">
      <c r="A32" s="1572"/>
      <c r="B32" s="1024">
        <v>25</v>
      </c>
      <c r="C32" s="1024" t="s">
        <v>142</v>
      </c>
      <c r="D32" s="1026">
        <v>0.33333333333333331</v>
      </c>
      <c r="E32" s="1026">
        <v>0.75</v>
      </c>
      <c r="F32" s="1033"/>
      <c r="G32" s="1033"/>
      <c r="H32" s="1028">
        <f>IF(E32-D32&gt;$G$50,IF(G32-F32&lt;$G$51,IF(E32&lt;$G$49,IF(D32&gt;$G$48,E32-D32-$G$51,E32-$G$48-$G$51),IF(D32&gt;$G$48,$G$49-D32-$G$51,$G$49-$G$48-$G$51)),IF(E32&lt;$G$49,IF(D32&gt;$G$48,E32-D32-(G32-F32),E32-$G$48-(G32-F32)),IF(D32&gt;$G$48,$G$49-D32-(G32-F32),$G$49-$G$48-(G32-F32)))),$G$50)</f>
        <v>0.39583333333333337</v>
      </c>
      <c r="I32" s="1028">
        <f>Normtid!$B$35</f>
        <v>0.34027777777777773</v>
      </c>
      <c r="J32" s="1029">
        <f>IF(H32=0,0,H32-I32)</f>
        <v>5.5555555555555636E-2</v>
      </c>
      <c r="K32" s="1030"/>
      <c r="L32" s="515">
        <f t="shared" si="3"/>
        <v>25</v>
      </c>
      <c r="M32" s="1031">
        <f t="shared" si="4"/>
        <v>6.2500000000000056E-2</v>
      </c>
      <c r="N32" s="1032"/>
      <c r="O32" s="1032"/>
      <c r="P32" s="1032">
        <v>0.33333333333333331</v>
      </c>
      <c r="Q32" s="1032"/>
      <c r="R32" s="1032"/>
      <c r="S32" s="1032"/>
      <c r="T32" s="95"/>
    </row>
    <row r="33" spans="1:20" s="96" customFormat="1">
      <c r="A33" s="1572"/>
      <c r="B33" s="1024">
        <v>26</v>
      </c>
      <c r="C33" s="1024" t="s">
        <v>144</v>
      </c>
      <c r="D33" s="1026">
        <v>0.33333333333333331</v>
      </c>
      <c r="E33" s="1026">
        <v>0.79166666666666696</v>
      </c>
      <c r="F33" s="1033"/>
      <c r="G33" s="1033"/>
      <c r="H33" s="1028">
        <f>IF(E33-D33&gt;$G$50,IF(G33-F33&lt;$G$51,IF(E33&lt;$G$49,IF(D33&gt;$G$48,E33-D33-$G$51,E33-$G$48-$G$51),IF(D33&gt;$G$48,$G$49-D33-$G$51,$G$49-$G$48-$G$51)),IF(E33&lt;$G$49,IF(D33&gt;$G$48,E33-D33-(G33-F33),E33-$G$48-(G33-F33)),IF(D33&gt;$G$48,$G$49-D33-(G33-F33),$G$49-$G$48-(G33-F33)))),$G$50)</f>
        <v>0.4375</v>
      </c>
      <c r="I33" s="1028">
        <f>Normtid!$B$35</f>
        <v>0.34027777777777773</v>
      </c>
      <c r="J33" s="1029">
        <f t="shared" si="2"/>
        <v>9.7222222222222265E-2</v>
      </c>
      <c r="K33" s="1030"/>
      <c r="L33" s="515">
        <f t="shared" si="3"/>
        <v>26</v>
      </c>
      <c r="M33" s="1031">
        <f t="shared" si="4"/>
        <v>4.1666666666666685E-2</v>
      </c>
      <c r="N33" s="1032"/>
      <c r="O33" s="1032"/>
      <c r="P33" s="1032">
        <v>0.33333333333333331</v>
      </c>
      <c r="Q33" s="1032">
        <v>6.25E-2</v>
      </c>
      <c r="R33" s="1032"/>
      <c r="S33" s="1032"/>
      <c r="T33" s="95"/>
    </row>
    <row r="34" spans="1:20" s="96" customFormat="1">
      <c r="A34" s="1572"/>
      <c r="B34" s="1024">
        <v>27</v>
      </c>
      <c r="C34" s="1024" t="s">
        <v>136</v>
      </c>
      <c r="D34" s="1026">
        <v>0.33333333333333331</v>
      </c>
      <c r="E34" s="1026">
        <v>0.75</v>
      </c>
      <c r="F34" s="1033"/>
      <c r="G34" s="1033"/>
      <c r="H34" s="1028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0.39583333333333337</v>
      </c>
      <c r="I34" s="1028">
        <f>Normtid!$B$35</f>
        <v>0.34027777777777773</v>
      </c>
      <c r="J34" s="1029">
        <f t="shared" si="2"/>
        <v>5.5555555555555636E-2</v>
      </c>
      <c r="K34" s="1030" t="s">
        <v>218</v>
      </c>
      <c r="L34" s="515">
        <f t="shared" si="3"/>
        <v>27</v>
      </c>
      <c r="M34" s="1031">
        <f t="shared" si="4"/>
        <v>0.39583333333333337</v>
      </c>
      <c r="N34" s="1032"/>
      <c r="O34" s="1032"/>
      <c r="P34" s="1032"/>
      <c r="Q34" s="1032"/>
      <c r="R34" s="1032"/>
      <c r="S34" s="1032"/>
      <c r="T34" s="95"/>
    </row>
    <row r="35" spans="1:20" s="96" customFormat="1">
      <c r="A35" s="1572"/>
      <c r="B35" s="1034">
        <v>28</v>
      </c>
      <c r="C35" s="1034" t="s">
        <v>138</v>
      </c>
      <c r="D35" s="1035"/>
      <c r="E35" s="1035"/>
      <c r="F35" s="1043"/>
      <c r="G35" s="1043"/>
      <c r="H35" s="1037">
        <f t="shared" si="1"/>
        <v>0</v>
      </c>
      <c r="I35" s="1037"/>
      <c r="J35" s="1038">
        <f t="shared" si="2"/>
        <v>0</v>
      </c>
      <c r="K35" s="1046"/>
      <c r="L35" s="513">
        <f t="shared" si="3"/>
        <v>28</v>
      </c>
      <c r="M35" s="1040">
        <f t="shared" si="4"/>
        <v>0</v>
      </c>
      <c r="N35" s="1041"/>
      <c r="O35" s="1041"/>
      <c r="P35" s="1041"/>
      <c r="Q35" s="1041"/>
      <c r="R35" s="1041"/>
      <c r="S35" s="1041"/>
      <c r="T35" s="95"/>
    </row>
    <row r="36" spans="1:20" s="96" customFormat="1">
      <c r="A36" s="1573"/>
      <c r="B36" s="1034">
        <v>29</v>
      </c>
      <c r="C36" s="1034" t="s">
        <v>139</v>
      </c>
      <c r="D36" s="1045"/>
      <c r="E36" s="1045"/>
      <c r="F36" s="1043"/>
      <c r="G36" s="1043"/>
      <c r="H36" s="1037">
        <f t="shared" si="1"/>
        <v>0</v>
      </c>
      <c r="I36" s="1037"/>
      <c r="J36" s="1038">
        <f t="shared" si="2"/>
        <v>0</v>
      </c>
      <c r="K36" s="1047"/>
      <c r="L36" s="513">
        <f t="shared" si="3"/>
        <v>29</v>
      </c>
      <c r="M36" s="1040">
        <f t="shared" si="4"/>
        <v>0</v>
      </c>
      <c r="N36" s="1041"/>
      <c r="O36" s="1041"/>
      <c r="P36" s="1041"/>
      <c r="Q36" s="1041"/>
      <c r="R36" s="1041"/>
      <c r="S36" s="1041"/>
      <c r="T36" s="95"/>
    </row>
    <row r="37" spans="1:20" s="96" customFormat="1">
      <c r="A37" s="1564">
        <v>5</v>
      </c>
      <c r="B37" s="1024">
        <v>30</v>
      </c>
      <c r="C37" s="1025" t="s">
        <v>140</v>
      </c>
      <c r="D37" s="1026">
        <v>0.33333333333333331</v>
      </c>
      <c r="E37" s="1026">
        <v>0.79166666666666663</v>
      </c>
      <c r="F37" s="1033"/>
      <c r="G37" s="1033"/>
      <c r="H37" s="1028">
        <f t="shared" si="1"/>
        <v>0.4375</v>
      </c>
      <c r="I37" s="1028">
        <f>Normtid!$B$35</f>
        <v>0.34027777777777773</v>
      </c>
      <c r="J37" s="1029">
        <f t="shared" si="2"/>
        <v>9.7222222222222265E-2</v>
      </c>
      <c r="K37" s="1048"/>
      <c r="L37" s="515">
        <f t="shared" si="3"/>
        <v>30</v>
      </c>
      <c r="M37" s="1031">
        <f t="shared" si="4"/>
        <v>4.166666666666663E-2</v>
      </c>
      <c r="N37" s="1032"/>
      <c r="O37" s="1032">
        <v>0.20833333333333334</v>
      </c>
      <c r="P37" s="1032">
        <v>0.1875</v>
      </c>
      <c r="Q37" s="1032"/>
      <c r="R37" s="1032"/>
      <c r="S37" s="1032"/>
      <c r="T37" s="95"/>
    </row>
    <row r="38" spans="1:20" s="96" customFormat="1">
      <c r="A38" s="1565"/>
      <c r="B38" s="510">
        <v>31</v>
      </c>
      <c r="C38" s="1049" t="s">
        <v>141</v>
      </c>
      <c r="D38" s="1050">
        <v>0.29166666666666669</v>
      </c>
      <c r="E38" s="1050">
        <v>0.79166666666666663</v>
      </c>
      <c r="F38" s="1051"/>
      <c r="G38" s="1051"/>
      <c r="H38" s="1052">
        <f t="shared" si="1"/>
        <v>0.47916666666666663</v>
      </c>
      <c r="I38" s="1052">
        <f>Normtid!$B$35</f>
        <v>0.34027777777777773</v>
      </c>
      <c r="J38" s="1053">
        <f t="shared" si="2"/>
        <v>0.1388888888888889</v>
      </c>
      <c r="K38" s="1054"/>
      <c r="L38" s="97">
        <f t="shared" si="3"/>
        <v>31</v>
      </c>
      <c r="M38" s="1055">
        <f t="shared" si="4"/>
        <v>4.166666666666663E-2</v>
      </c>
      <c r="N38" s="98"/>
      <c r="O38" s="98">
        <v>0.14583333333333334</v>
      </c>
      <c r="P38" s="98"/>
      <c r="Q38" s="98">
        <v>0.29166666666666669</v>
      </c>
      <c r="R38" s="98"/>
      <c r="S38" s="98"/>
      <c r="T38" s="95"/>
    </row>
    <row r="39" spans="1:20" ht="13.5" thickBot="1">
      <c r="A39" s="1056" t="s">
        <v>145</v>
      </c>
      <c r="B39" s="1057"/>
      <c r="C39" s="1058"/>
      <c r="D39" s="1059"/>
      <c r="E39" s="1060"/>
      <c r="F39" s="1060"/>
      <c r="G39" s="1061"/>
      <c r="H39" s="1062"/>
      <c r="I39" s="1063"/>
      <c r="J39" s="99">
        <f>SUM(J8:J38)</f>
        <v>0.13194444444444564</v>
      </c>
      <c r="K39" s="1063"/>
      <c r="L39" s="516"/>
      <c r="M39" s="517"/>
      <c r="N39" s="517"/>
      <c r="O39" s="517"/>
      <c r="P39" s="517"/>
      <c r="Q39" s="517"/>
      <c r="R39" s="517"/>
      <c r="S39" s="517"/>
      <c r="T39" s="100"/>
    </row>
    <row r="40" spans="1:20" ht="13.5" thickBot="1">
      <c r="A40" s="1064" t="s">
        <v>219</v>
      </c>
      <c r="B40" s="1065"/>
      <c r="C40" s="1066"/>
      <c r="D40" s="1067"/>
      <c r="E40" s="1068"/>
      <c r="F40" s="1068"/>
      <c r="G40" s="1069"/>
      <c r="H40" s="1070"/>
      <c r="I40" s="1071"/>
      <c r="J40" s="138">
        <f>+J56-J57</f>
        <v>-0.20833333333333334</v>
      </c>
      <c r="K40" s="1072" t="s">
        <v>220</v>
      </c>
      <c r="L40" s="1073"/>
      <c r="M40" s="1074"/>
      <c r="N40" s="1074"/>
      <c r="O40" s="1074"/>
      <c r="P40" s="1074"/>
      <c r="Q40" s="1074"/>
      <c r="R40" s="1074"/>
      <c r="S40" s="1074"/>
      <c r="T40" s="95"/>
    </row>
    <row r="41" spans="1:20">
      <c r="A41" s="1064" t="s">
        <v>147</v>
      </c>
      <c r="B41" s="1065"/>
      <c r="C41" s="1066"/>
      <c r="D41" s="1067"/>
      <c r="E41" s="1068"/>
      <c r="F41" s="1068"/>
      <c r="G41" s="1069"/>
      <c r="H41" s="1075"/>
      <c r="I41" s="1075">
        <f>SUM(I8:I38)</f>
        <v>6.4444444444444429</v>
      </c>
      <c r="J41" s="1076"/>
      <c r="K41" s="1047"/>
      <c r="L41" s="1073"/>
      <c r="M41" s="1074"/>
      <c r="N41" s="1074"/>
      <c r="O41" s="1074"/>
      <c r="P41" s="1074"/>
      <c r="Q41" s="1074"/>
      <c r="R41" s="1074"/>
      <c r="S41" s="1074"/>
      <c r="T41" s="95"/>
    </row>
    <row r="42" spans="1:20">
      <c r="A42" s="1064" t="s">
        <v>148</v>
      </c>
      <c r="B42" s="1065"/>
      <c r="C42" s="1066"/>
      <c r="D42" s="1067"/>
      <c r="E42" s="1068"/>
      <c r="F42" s="1068"/>
      <c r="G42" s="1069"/>
      <c r="H42" s="1075">
        <f>SUM(H8:H38)</f>
        <v>5.895833333333333</v>
      </c>
      <c r="I42" s="1075"/>
      <c r="J42" s="1077"/>
      <c r="K42" s="101"/>
      <c r="L42" s="1078">
        <f>SUM(M42:S42)</f>
        <v>5.8958333333333348</v>
      </c>
      <c r="M42" s="1079">
        <f>SUM(M8:M38)</f>
        <v>1.0000000000000004</v>
      </c>
      <c r="N42" s="1079">
        <f t="shared" ref="N42:S42" si="6">SUM(N8:N38)</f>
        <v>6.25E-2</v>
      </c>
      <c r="O42" s="1079">
        <f t="shared" si="6"/>
        <v>2.3888888888888893</v>
      </c>
      <c r="P42" s="1079">
        <f t="shared" si="6"/>
        <v>1.5277777777777777</v>
      </c>
      <c r="Q42" s="1079">
        <f t="shared" si="6"/>
        <v>0.91666666666666674</v>
      </c>
      <c r="R42" s="1079">
        <f t="shared" si="6"/>
        <v>0</v>
      </c>
      <c r="S42" s="1079">
        <f t="shared" si="6"/>
        <v>0</v>
      </c>
      <c r="T42" s="95"/>
    </row>
    <row r="43" spans="1:20" ht="25.15" customHeight="1">
      <c r="A43" s="1080" t="s">
        <v>149</v>
      </c>
      <c r="B43" s="1081"/>
      <c r="C43" s="1082"/>
      <c r="D43" s="1083"/>
      <c r="E43" s="1084"/>
      <c r="F43" s="1085"/>
      <c r="G43" s="1086"/>
      <c r="H43" s="1087" t="s">
        <v>150</v>
      </c>
      <c r="I43" s="1088"/>
      <c r="J43" s="1089">
        <f>SUM(J39+J40)</f>
        <v>-7.6388888888887702E-2</v>
      </c>
      <c r="K43" s="1090"/>
      <c r="L43" s="1091" t="s">
        <v>178</v>
      </c>
      <c r="M43" s="1074">
        <f>SUM(M42)</f>
        <v>1.0000000000000004</v>
      </c>
      <c r="N43" s="1074">
        <f t="shared" ref="N43:S43" si="7">SUM(N42)</f>
        <v>6.25E-2</v>
      </c>
      <c r="O43" s="1074">
        <f t="shared" si="7"/>
        <v>2.3888888888888893</v>
      </c>
      <c r="P43" s="1074">
        <f t="shared" si="7"/>
        <v>1.5277777777777777</v>
      </c>
      <c r="Q43" s="1074">
        <f t="shared" si="7"/>
        <v>0.91666666666666674</v>
      </c>
      <c r="R43" s="1074">
        <f t="shared" si="7"/>
        <v>0</v>
      </c>
      <c r="S43" s="1074">
        <f t="shared" si="7"/>
        <v>0</v>
      </c>
      <c r="T43" s="102"/>
    </row>
    <row r="44" spans="1:20" hidden="1">
      <c r="A44" s="87" t="s">
        <v>151</v>
      </c>
      <c r="B44" s="87" t="s">
        <v>151</v>
      </c>
      <c r="C44" s="87"/>
      <c r="G44" s="89">
        <f>(H8+H9+H10+H11+H12+H13+H14+H15+H16+H17+H18+H19+H20+H21+H22+H23+H24+H25+H26+H27+H28+H29+H30+H31+H32+H33+H34+H35+H36+H37+H38)*24</f>
        <v>141.5</v>
      </c>
      <c r="I44" s="103"/>
      <c r="M44" s="104"/>
      <c r="N44" s="104"/>
      <c r="O44" s="82"/>
      <c r="P44" s="82"/>
      <c r="Q44" s="82"/>
      <c r="R44" s="82"/>
      <c r="S44" s="82"/>
      <c r="T44" s="86"/>
    </row>
    <row r="45" spans="1:20" hidden="1">
      <c r="A45" s="87" t="s">
        <v>151</v>
      </c>
      <c r="B45" s="87" t="s">
        <v>151</v>
      </c>
      <c r="C45" s="87"/>
      <c r="G45" s="103">
        <f>INT(G44)</f>
        <v>141</v>
      </c>
      <c r="M45" s="104"/>
      <c r="N45" s="104"/>
      <c r="O45" s="82"/>
      <c r="P45" s="82"/>
      <c r="Q45" s="82"/>
      <c r="R45" s="82"/>
      <c r="S45" s="82"/>
      <c r="T45" s="86"/>
    </row>
    <row r="46" spans="1:20" hidden="1">
      <c r="A46" s="87" t="s">
        <v>151</v>
      </c>
      <c r="B46" s="87" t="s">
        <v>151</v>
      </c>
      <c r="C46" s="87"/>
      <c r="G46" s="103">
        <f>((G44-G45)*60)/100</f>
        <v>0.3</v>
      </c>
    </row>
    <row r="47" spans="1:20">
      <c r="A47" s="87"/>
      <c r="B47" s="87"/>
      <c r="C47" s="87"/>
      <c r="G47" s="103"/>
      <c r="N47" s="105"/>
    </row>
    <row r="48" spans="1:20">
      <c r="A48" s="106" t="s">
        <v>152</v>
      </c>
      <c r="B48" s="106"/>
      <c r="C48" s="106"/>
      <c r="D48" s="107"/>
      <c r="E48" s="107"/>
      <c r="F48" s="107"/>
      <c r="G48" s="132">
        <v>0.25</v>
      </c>
      <c r="H48" s="108" t="s">
        <v>153</v>
      </c>
      <c r="I48" s="106"/>
      <c r="J48" s="106"/>
      <c r="K48" s="106"/>
    </row>
    <row r="49" spans="1:11">
      <c r="A49" s="106" t="s">
        <v>154</v>
      </c>
      <c r="B49" s="106"/>
      <c r="C49" s="106"/>
      <c r="D49" s="107"/>
      <c r="E49" s="107"/>
      <c r="F49" s="107"/>
      <c r="G49" s="132">
        <v>0.79166666666666663</v>
      </c>
      <c r="H49" s="109" t="s">
        <v>155</v>
      </c>
      <c r="I49" s="107"/>
      <c r="J49" s="110"/>
      <c r="K49" s="107"/>
    </row>
    <row r="50" spans="1:11">
      <c r="A50" s="106"/>
      <c r="B50" s="106"/>
      <c r="C50" s="106"/>
      <c r="D50" s="107"/>
      <c r="E50" s="107"/>
      <c r="F50" s="107"/>
      <c r="G50" s="132">
        <v>0</v>
      </c>
      <c r="H50" s="111"/>
      <c r="I50" s="107"/>
      <c r="J50" s="110"/>
      <c r="K50" s="107"/>
    </row>
    <row r="51" spans="1:11">
      <c r="A51" s="106" t="s">
        <v>156</v>
      </c>
      <c r="B51" s="106"/>
      <c r="C51" s="106"/>
      <c r="D51" s="107"/>
      <c r="E51" s="107"/>
      <c r="F51" s="107"/>
      <c r="G51" s="132">
        <v>2.0833333333333332E-2</v>
      </c>
      <c r="H51" s="111" t="s">
        <v>157</v>
      </c>
      <c r="I51" s="107"/>
      <c r="J51" s="110"/>
      <c r="K51" s="107"/>
    </row>
    <row r="52" spans="1:11">
      <c r="A52" s="133" t="s">
        <v>221</v>
      </c>
      <c r="B52" s="106"/>
      <c r="C52" s="106"/>
      <c r="D52" s="107"/>
      <c r="E52" s="107"/>
      <c r="F52" s="107"/>
      <c r="G52" s="132"/>
      <c r="H52" s="107"/>
      <c r="I52" s="107"/>
      <c r="J52" s="110"/>
      <c r="K52" s="107"/>
    </row>
    <row r="53" spans="1:11" ht="13.5" thickBot="1">
      <c r="A53" s="87"/>
      <c r="B53" s="88"/>
      <c r="C53" s="87"/>
    </row>
    <row r="54" spans="1:11">
      <c r="A54" s="112" t="s">
        <v>158</v>
      </c>
      <c r="B54" s="113"/>
      <c r="C54" s="114"/>
      <c r="D54" s="115"/>
      <c r="E54" s="115"/>
      <c r="F54" s="115"/>
      <c r="G54" s="115"/>
      <c r="H54" s="116"/>
      <c r="I54" s="117"/>
      <c r="J54" s="115"/>
      <c r="K54" s="118"/>
    </row>
    <row r="55" spans="1:11" ht="13.5" thickBot="1">
      <c r="A55" s="119" t="s">
        <v>159</v>
      </c>
      <c r="B55" s="106"/>
      <c r="C55" s="120"/>
      <c r="D55" s="107"/>
      <c r="E55" s="107"/>
      <c r="F55" s="107"/>
      <c r="G55" s="107"/>
      <c r="H55" s="121"/>
      <c r="I55" s="110"/>
      <c r="J55" s="107"/>
      <c r="K55" s="122"/>
    </row>
    <row r="56" spans="1:11" ht="13.5" thickBot="1">
      <c r="A56" s="123" t="s">
        <v>222</v>
      </c>
      <c r="B56" s="106"/>
      <c r="C56" s="106"/>
      <c r="D56" s="107"/>
      <c r="E56" s="107"/>
      <c r="F56" s="107"/>
      <c r="G56" s="124"/>
      <c r="H56" s="124"/>
      <c r="I56" s="110"/>
      <c r="J56" s="137">
        <v>0.20833333333333334</v>
      </c>
      <c r="K56" s="122"/>
    </row>
    <row r="57" spans="1:11">
      <c r="A57" s="125"/>
      <c r="B57" s="106"/>
      <c r="C57" s="106"/>
      <c r="D57" s="107"/>
      <c r="E57" s="107"/>
      <c r="F57" s="107"/>
      <c r="G57" s="124"/>
      <c r="H57" s="124"/>
      <c r="I57" s="110"/>
      <c r="J57" s="60">
        <f>+J56*2</f>
        <v>0.41666666666666669</v>
      </c>
      <c r="K57" s="122"/>
    </row>
    <row r="58" spans="1:11" ht="13.5" thickBot="1">
      <c r="A58" s="126"/>
      <c r="B58" s="127"/>
      <c r="C58" s="127"/>
      <c r="D58" s="128"/>
      <c r="E58" s="128"/>
      <c r="F58" s="128"/>
      <c r="G58" s="128"/>
      <c r="H58" s="128"/>
      <c r="I58" s="129"/>
      <c r="J58" s="127"/>
      <c r="K58" s="130"/>
    </row>
  </sheetData>
  <mergeCells count="7">
    <mergeCell ref="A37:A38"/>
    <mergeCell ref="F6:G6"/>
    <mergeCell ref="A7:C7"/>
    <mergeCell ref="A9:A15"/>
    <mergeCell ref="A16:A22"/>
    <mergeCell ref="A23:A29"/>
    <mergeCell ref="A30:A36"/>
  </mergeCells>
  <printOptions gridLinesSet="0"/>
  <pageMargins left="0.70866141732283472" right="0.15748031496062992" top="0.43307086614173229" bottom="0.48" header="0.43307086614173229" footer="0.31"/>
  <pageSetup paperSize="9" scale="62" orientation="landscape" horizontalDpi="1200" verticalDpi="1200" r:id="rId1"/>
  <headerFooter alignWithMargins="0">
    <oddFooter>&amp;C&amp;8&amp;F 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tabColor theme="1"/>
    <pageSetUpPr autoPageBreaks="0"/>
  </sheetPr>
  <dimension ref="B1:I49"/>
  <sheetViews>
    <sheetView showGridLines="0" showZeros="0" workbookViewId="0">
      <selection activeCell="A48" sqref="A48:XFD108"/>
    </sheetView>
  </sheetViews>
  <sheetFormatPr defaultColWidth="11.42578125" defaultRowHeight="12.75"/>
  <cols>
    <col min="1" max="1" width="3.42578125" style="62" customWidth="1"/>
    <col min="2" max="2" width="14.5703125" style="63" customWidth="1"/>
    <col min="3" max="3" width="13.42578125" style="8" customWidth="1"/>
    <col min="4" max="4" width="13.5703125" style="8" customWidth="1"/>
    <col min="5" max="5" width="12.5703125" style="8" customWidth="1"/>
    <col min="6" max="7" width="11.42578125" style="8" customWidth="1"/>
    <col min="8" max="8" width="13.7109375" style="8" customWidth="1"/>
    <col min="9" max="16384" width="11.42578125" style="62"/>
  </cols>
  <sheetData>
    <row r="1" spans="2:9" ht="14.25">
      <c r="B1" s="452"/>
    </row>
    <row r="2" spans="2:9" ht="18.75">
      <c r="B2" s="454" t="s">
        <v>223</v>
      </c>
      <c r="E2" s="13"/>
      <c r="F2" s="13"/>
    </row>
    <row r="3" spans="2:9" ht="18.75">
      <c r="B3" s="454" t="s">
        <v>224</v>
      </c>
      <c r="E3" s="13"/>
      <c r="F3" s="13"/>
    </row>
    <row r="4" spans="2:9" s="141" customFormat="1" ht="14.25" customHeight="1">
      <c r="B4" s="27" t="s">
        <v>225</v>
      </c>
      <c r="C4" s="139"/>
      <c r="D4" s="139"/>
      <c r="E4" s="140"/>
      <c r="F4" s="139"/>
      <c r="G4" s="139"/>
      <c r="H4" s="139"/>
    </row>
    <row r="5" spans="2:9">
      <c r="B5" s="453" t="s">
        <v>226</v>
      </c>
      <c r="C5" s="65"/>
      <c r="I5" s="451"/>
    </row>
    <row r="6" spans="2:9">
      <c r="B6" s="21"/>
      <c r="C6" s="65"/>
      <c r="I6" s="451"/>
    </row>
    <row r="7" spans="2:9" ht="15.75">
      <c r="B7" s="467"/>
      <c r="C7" s="442" t="s">
        <v>227</v>
      </c>
      <c r="D7" s="65"/>
      <c r="E7" s="13"/>
      <c r="I7" s="451"/>
    </row>
    <row r="8" spans="2:9">
      <c r="B8" s="462" t="s">
        <v>228</v>
      </c>
      <c r="C8" s="65" t="s">
        <v>229</v>
      </c>
      <c r="E8" s="13"/>
      <c r="I8" s="451"/>
    </row>
    <row r="9" spans="2:9">
      <c r="B9" s="463"/>
      <c r="C9" s="65"/>
      <c r="E9" s="13"/>
      <c r="I9" s="451"/>
    </row>
    <row r="10" spans="2:9">
      <c r="B10" s="464" t="s">
        <v>230</v>
      </c>
      <c r="C10" s="67" t="s">
        <v>231</v>
      </c>
      <c r="D10" s="66" t="s">
        <v>232</v>
      </c>
      <c r="E10" s="66"/>
      <c r="I10" s="451"/>
    </row>
    <row r="11" spans="2:9">
      <c r="B11" s="464"/>
      <c r="C11" s="67"/>
      <c r="D11" s="21" t="s">
        <v>233</v>
      </c>
      <c r="E11" s="66"/>
      <c r="I11" s="451"/>
    </row>
    <row r="12" spans="2:9" s="64" customFormat="1">
      <c r="B12" s="462"/>
      <c r="C12" s="65"/>
      <c r="D12" s="13"/>
      <c r="E12" s="13"/>
      <c r="F12" s="13"/>
      <c r="G12" s="13"/>
      <c r="H12" s="13"/>
      <c r="I12" s="451"/>
    </row>
    <row r="13" spans="2:9">
      <c r="B13" s="462" t="s">
        <v>234</v>
      </c>
      <c r="C13" s="65" t="s">
        <v>235</v>
      </c>
      <c r="D13" s="68" t="s">
        <v>236</v>
      </c>
      <c r="I13" s="451"/>
    </row>
    <row r="14" spans="2:9">
      <c r="B14" s="462" t="s">
        <v>237</v>
      </c>
      <c r="C14" s="65" t="s">
        <v>238</v>
      </c>
      <c r="D14" s="68" t="s">
        <v>239</v>
      </c>
      <c r="I14" s="451"/>
    </row>
    <row r="15" spans="2:9">
      <c r="B15" s="462"/>
      <c r="C15" s="69"/>
      <c r="D15" s="68"/>
      <c r="I15" s="451"/>
    </row>
    <row r="16" spans="2:9">
      <c r="B16" s="462" t="s">
        <v>240</v>
      </c>
      <c r="C16" s="69" t="s">
        <v>241</v>
      </c>
      <c r="E16" s="70"/>
      <c r="F16" s="68"/>
      <c r="G16" s="21"/>
      <c r="H16" s="21"/>
      <c r="I16" s="451"/>
    </row>
    <row r="17" spans="2:9">
      <c r="B17" s="465"/>
      <c r="C17" s="71" t="s">
        <v>242</v>
      </c>
      <c r="D17" s="66"/>
      <c r="I17" s="451"/>
    </row>
    <row r="18" spans="2:9" s="64" customFormat="1">
      <c r="B18" s="462"/>
      <c r="C18" s="65" t="s">
        <v>243</v>
      </c>
      <c r="D18" s="13"/>
      <c r="E18" s="13"/>
      <c r="F18" s="13"/>
      <c r="G18" s="13"/>
      <c r="H18" s="13"/>
      <c r="I18" s="451"/>
    </row>
    <row r="19" spans="2:9" ht="8.1" customHeight="1">
      <c r="B19" s="465"/>
      <c r="C19" s="27"/>
      <c r="I19" s="451"/>
    </row>
    <row r="20" spans="2:9" s="64" customFormat="1" ht="15.75">
      <c r="B20" s="465"/>
      <c r="C20" s="443" t="s">
        <v>244</v>
      </c>
      <c r="D20" s="13"/>
      <c r="E20" s="13"/>
      <c r="F20" s="13"/>
      <c r="G20" s="13"/>
      <c r="H20" s="13"/>
      <c r="I20" s="451"/>
    </row>
    <row r="21" spans="2:9">
      <c r="B21" s="462" t="s">
        <v>245</v>
      </c>
      <c r="C21" s="72" t="s">
        <v>246</v>
      </c>
      <c r="I21" s="451"/>
    </row>
    <row r="22" spans="2:9">
      <c r="B22" s="462" t="s">
        <v>237</v>
      </c>
      <c r="C22" s="65" t="s">
        <v>247</v>
      </c>
      <c r="D22" s="66" t="s">
        <v>248</v>
      </c>
      <c r="E22" s="66" t="s">
        <v>249</v>
      </c>
      <c r="F22" s="8" t="s">
        <v>250</v>
      </c>
      <c r="I22" s="451"/>
    </row>
    <row r="23" spans="2:9">
      <c r="B23" s="465"/>
      <c r="C23" s="65" t="s">
        <v>251</v>
      </c>
      <c r="D23" s="8" t="s">
        <v>252</v>
      </c>
      <c r="E23" s="8" t="s">
        <v>253</v>
      </c>
      <c r="F23" s="8" t="s">
        <v>250</v>
      </c>
      <c r="I23" s="451"/>
    </row>
    <row r="24" spans="2:9">
      <c r="B24" s="465"/>
      <c r="C24" s="65" t="s">
        <v>254</v>
      </c>
      <c r="D24" s="8" t="s">
        <v>255</v>
      </c>
      <c r="F24" s="8" t="s">
        <v>250</v>
      </c>
      <c r="I24" s="451"/>
    </row>
    <row r="25" spans="2:9">
      <c r="B25" s="465"/>
      <c r="C25" s="65"/>
      <c r="I25" s="451"/>
    </row>
    <row r="26" spans="2:9">
      <c r="B26" s="462"/>
      <c r="C26" s="69" t="s">
        <v>256</v>
      </c>
      <c r="I26" s="451"/>
    </row>
    <row r="27" spans="2:9">
      <c r="B27" s="462" t="s">
        <v>257</v>
      </c>
      <c r="C27" s="73" t="s">
        <v>258</v>
      </c>
      <c r="D27" s="70"/>
      <c r="E27" s="70"/>
      <c r="F27" s="70"/>
      <c r="I27" s="451"/>
    </row>
    <row r="28" spans="2:9">
      <c r="B28" s="462"/>
      <c r="C28" s="65" t="s">
        <v>259</v>
      </c>
      <c r="D28" s="70" t="s">
        <v>260</v>
      </c>
      <c r="E28" s="8" t="s">
        <v>261</v>
      </c>
      <c r="F28" s="70" t="s">
        <v>262</v>
      </c>
      <c r="I28" s="451"/>
    </row>
    <row r="29" spans="2:9">
      <c r="B29" s="465"/>
      <c r="C29" s="65" t="s">
        <v>263</v>
      </c>
      <c r="D29" s="70" t="s">
        <v>264</v>
      </c>
      <c r="I29" s="451"/>
    </row>
    <row r="30" spans="2:9">
      <c r="B30" s="465"/>
      <c r="C30" s="65"/>
      <c r="I30" s="451"/>
    </row>
    <row r="31" spans="2:9">
      <c r="B31" s="462" t="s">
        <v>265</v>
      </c>
      <c r="C31" s="69" t="s">
        <v>266</v>
      </c>
      <c r="I31" s="451"/>
    </row>
    <row r="32" spans="2:9">
      <c r="B32" s="462"/>
      <c r="C32" s="65" t="s">
        <v>259</v>
      </c>
      <c r="D32" s="8" t="s">
        <v>267</v>
      </c>
      <c r="I32" s="451"/>
    </row>
    <row r="33" spans="2:9">
      <c r="B33" s="462"/>
      <c r="C33" s="65" t="s">
        <v>268</v>
      </c>
      <c r="D33" s="68" t="s">
        <v>269</v>
      </c>
      <c r="E33" s="68" t="s">
        <v>270</v>
      </c>
      <c r="I33" s="451"/>
    </row>
    <row r="34" spans="2:9">
      <c r="B34" s="465"/>
      <c r="C34" s="67" t="s">
        <v>261</v>
      </c>
      <c r="D34" s="8" t="s">
        <v>271</v>
      </c>
      <c r="E34" s="8" t="s">
        <v>272</v>
      </c>
      <c r="F34" s="8" t="s">
        <v>273</v>
      </c>
      <c r="I34" s="451"/>
    </row>
    <row r="35" spans="2:9" s="61" customFormat="1" ht="21.75" customHeight="1">
      <c r="B35" s="466"/>
      <c r="C35" s="74" t="s">
        <v>274</v>
      </c>
      <c r="D35" s="21"/>
      <c r="E35" s="21"/>
      <c r="F35" s="21"/>
      <c r="G35" s="21"/>
      <c r="H35" s="21"/>
      <c r="I35" s="451"/>
    </row>
    <row r="36" spans="2:9">
      <c r="B36" s="465"/>
      <c r="C36" s="67" t="s">
        <v>275</v>
      </c>
      <c r="I36" s="451"/>
    </row>
    <row r="37" spans="2:9">
      <c r="B37" s="465"/>
      <c r="C37" s="67"/>
      <c r="I37" s="451"/>
    </row>
    <row r="38" spans="2:9">
      <c r="B38" s="462" t="s">
        <v>276</v>
      </c>
      <c r="C38" s="73" t="s">
        <v>277</v>
      </c>
      <c r="I38" s="451"/>
    </row>
    <row r="39" spans="2:9">
      <c r="B39" s="465"/>
      <c r="C39" s="65" t="s">
        <v>278</v>
      </c>
      <c r="I39" s="451"/>
    </row>
    <row r="40" spans="2:9">
      <c r="B40" s="465"/>
      <c r="C40" s="65"/>
      <c r="I40" s="451"/>
    </row>
    <row r="41" spans="2:9">
      <c r="B41" s="468" t="s">
        <v>279</v>
      </c>
      <c r="C41" s="73" t="s">
        <v>280</v>
      </c>
      <c r="I41" s="451"/>
    </row>
    <row r="42" spans="2:9" ht="12" customHeight="1">
      <c r="B42" s="468" t="s">
        <v>281</v>
      </c>
      <c r="C42" s="65" t="s">
        <v>282</v>
      </c>
      <c r="I42" s="451"/>
    </row>
    <row r="43" spans="2:9">
      <c r="B43" s="465"/>
      <c r="C43" s="65" t="s">
        <v>283</v>
      </c>
      <c r="I43" s="451"/>
    </row>
    <row r="44" spans="2:9" ht="12" customHeight="1">
      <c r="B44" s="465"/>
      <c r="C44" s="65"/>
      <c r="I44" s="451"/>
    </row>
    <row r="45" spans="2:9" ht="12" customHeight="1">
      <c r="B45" s="462" t="s">
        <v>284</v>
      </c>
      <c r="C45" s="65" t="s">
        <v>285</v>
      </c>
      <c r="I45" s="451"/>
    </row>
    <row r="46" spans="2:9" ht="12" customHeight="1">
      <c r="B46" s="463"/>
      <c r="C46" s="65" t="s">
        <v>286</v>
      </c>
      <c r="I46" s="451"/>
    </row>
    <row r="47" spans="2:9" ht="8.1" customHeight="1">
      <c r="B47" s="465"/>
      <c r="C47" s="65"/>
      <c r="I47" s="451"/>
    </row>
    <row r="48" spans="2:9">
      <c r="I48" s="451"/>
    </row>
    <row r="49" spans="9:9">
      <c r="I49" s="451"/>
    </row>
  </sheetData>
  <phoneticPr fontId="0" type="noConversion"/>
  <printOptions gridLinesSet="0"/>
  <pageMargins left="0.78740157480314965" right="0.27559055118110237" top="0.51181102362204722" bottom="0.51181102362204722" header="0.43307086614173229" footer="0.23622047244094491"/>
  <pageSetup paperSize="9" scale="73" orientation="portrait" horizontalDpi="4294967292" verticalDpi="4294967292" r:id="rId1"/>
  <headerFooter alignWithMargins="0">
    <oddFooter>&amp;L&amp;F&amp;C&amp;A&amp;RSida &amp;P av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autoPageBreaks="0"/>
  </sheetPr>
  <dimension ref="A1:AA201"/>
  <sheetViews>
    <sheetView showGridLines="0" tabSelected="1" zoomScaleNormal="100" workbookViewId="0">
      <pane ySplit="2610" activePane="bottomLeft"/>
      <selection activeCell="B2" sqref="B2:D2"/>
      <selection pane="bottomLeft" activeCell="M28" sqref="M28"/>
    </sheetView>
  </sheetViews>
  <sheetFormatPr defaultColWidth="9.28515625" defaultRowHeight="16.149999999999999" customHeight="1" outlineLevelCol="1"/>
  <cols>
    <col min="1" max="1" width="4.5703125" style="250" customWidth="1"/>
    <col min="2" max="2" width="9.28515625" style="284" customWidth="1"/>
    <col min="3" max="6" width="9.28515625" style="250" customWidth="1"/>
    <col min="7" max="7" width="11.7109375" style="250" customWidth="1"/>
    <col min="8" max="8" width="24" style="250" customWidth="1"/>
    <col min="9" max="9" width="7.7109375" style="250" customWidth="1"/>
    <col min="10" max="10" width="19.7109375" style="250" customWidth="1" outlineLevel="1"/>
    <col min="11" max="11" width="3.5703125" style="253" customWidth="1" outlineLevel="1"/>
    <col min="12" max="12" width="5.28515625" style="253" customWidth="1" outlineLevel="1"/>
    <col min="13" max="13" width="5.28515625" style="252" customWidth="1" outlineLevel="1"/>
    <col min="14" max="14" width="5.7109375" style="252" customWidth="1" outlineLevel="1"/>
    <col min="15" max="15" width="5.42578125" style="250" customWidth="1" outlineLevel="1"/>
    <col min="16" max="16" width="5.7109375" style="250" customWidth="1" outlineLevel="1"/>
    <col min="17" max="17" width="5.28515625" style="250" customWidth="1" outlineLevel="1"/>
    <col min="18" max="18" width="4.7109375" style="250" customWidth="1" outlineLevel="1"/>
    <col min="19" max="20" width="5.5703125" style="250" customWidth="1" outlineLevel="1"/>
    <col min="21" max="21" width="5.28515625" style="250" customWidth="1" outlineLevel="1"/>
    <col min="22" max="23" width="5.5703125" style="250" customWidth="1" outlineLevel="1"/>
    <col min="24" max="24" width="13.28515625" style="250" customWidth="1" outlineLevel="1"/>
    <col min="25" max="25" width="10" style="250" customWidth="1"/>
    <col min="26" max="26" width="5.5703125" style="250" customWidth="1"/>
    <col min="27" max="27" width="10" style="250" customWidth="1"/>
    <col min="28" max="16384" width="9.28515625" style="250"/>
  </cols>
  <sheetData>
    <row r="1" spans="1:24" ht="13.15" customHeight="1"/>
    <row r="2" spans="1:24" ht="23.25">
      <c r="B2" s="1545" t="s">
        <v>295</v>
      </c>
      <c r="C2" s="1545"/>
      <c r="D2" s="1545"/>
    </row>
    <row r="3" spans="1:24" ht="15">
      <c r="B3" s="424" t="s">
        <v>20</v>
      </c>
      <c r="C3" s="242"/>
      <c r="D3" s="242"/>
      <c r="E3" s="237"/>
      <c r="F3" s="237"/>
      <c r="G3" s="237"/>
      <c r="H3" s="237"/>
      <c r="I3" s="252"/>
    </row>
    <row r="4" spans="1:24" ht="11.1" customHeight="1" thickBot="1">
      <c r="B4" s="424"/>
      <c r="C4" s="242"/>
      <c r="D4" s="242"/>
      <c r="E4" s="237"/>
      <c r="F4" s="237"/>
      <c r="G4" s="237"/>
      <c r="H4" s="237"/>
      <c r="I4" s="252"/>
      <c r="J4" s="252"/>
      <c r="K4" s="252"/>
      <c r="L4" s="250"/>
      <c r="M4" s="250"/>
      <c r="N4" s="250"/>
    </row>
    <row r="5" spans="1:24" ht="15.75">
      <c r="B5" s="384"/>
      <c r="C5" s="385" t="s">
        <v>21</v>
      </c>
      <c r="D5" s="386" t="s">
        <v>22</v>
      </c>
      <c r="E5" s="387"/>
      <c r="F5" s="388" t="s">
        <v>23</v>
      </c>
      <c r="G5" s="389"/>
      <c r="H5" s="398"/>
      <c r="I5" s="252"/>
      <c r="J5" s="428" t="s">
        <v>24</v>
      </c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30"/>
    </row>
    <row r="6" spans="1:24" ht="12.75" thickBot="1">
      <c r="A6" s="252"/>
      <c r="B6" s="390" t="s">
        <v>25</v>
      </c>
      <c r="C6" s="232" t="s">
        <v>26</v>
      </c>
      <c r="D6" s="233" t="s">
        <v>27</v>
      </c>
      <c r="E6" s="232" t="s">
        <v>28</v>
      </c>
      <c r="F6" s="235" t="s">
        <v>29</v>
      </c>
      <c r="G6" s="238" t="s">
        <v>17</v>
      </c>
      <c r="H6" s="399" t="s">
        <v>30</v>
      </c>
      <c r="I6" s="252"/>
      <c r="J6" s="469" t="s">
        <v>31</v>
      </c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2"/>
    </row>
    <row r="7" spans="1:24" ht="12.75" thickBot="1">
      <c r="A7" s="252"/>
      <c r="B7" s="391" t="s">
        <v>32</v>
      </c>
      <c r="C7" s="231">
        <v>21</v>
      </c>
      <c r="D7" s="234">
        <f>C7*8.17-F7</f>
        <v>171.57</v>
      </c>
      <c r="E7" s="285">
        <f>Jan!I41</f>
        <v>7.1458333333333321</v>
      </c>
      <c r="F7" s="231">
        <v>0</v>
      </c>
      <c r="G7" s="657"/>
      <c r="H7" s="400" t="s">
        <v>33</v>
      </c>
      <c r="I7" s="252"/>
      <c r="J7" s="402" t="s">
        <v>34</v>
      </c>
      <c r="K7" s="403"/>
      <c r="L7" s="404" t="s">
        <v>32</v>
      </c>
      <c r="M7" s="404" t="s">
        <v>35</v>
      </c>
      <c r="N7" s="404" t="s">
        <v>36</v>
      </c>
      <c r="O7" s="404" t="s">
        <v>37</v>
      </c>
      <c r="P7" s="404" t="s">
        <v>38</v>
      </c>
      <c r="Q7" s="404" t="s">
        <v>39</v>
      </c>
      <c r="R7" s="404" t="s">
        <v>40</v>
      </c>
      <c r="S7" s="404" t="s">
        <v>41</v>
      </c>
      <c r="T7" s="404" t="s">
        <v>42</v>
      </c>
      <c r="U7" s="404" t="s">
        <v>43</v>
      </c>
      <c r="V7" s="404" t="s">
        <v>44</v>
      </c>
      <c r="W7" s="416" t="s">
        <v>45</v>
      </c>
      <c r="X7" s="419"/>
    </row>
    <row r="8" spans="1:24" ht="12">
      <c r="A8" s="237"/>
      <c r="B8" s="391" t="s">
        <v>35</v>
      </c>
      <c r="C8" s="231">
        <v>20</v>
      </c>
      <c r="D8" s="234">
        <f>C8*8.17-F8</f>
        <v>163.4</v>
      </c>
      <c r="E8" s="285">
        <f>Febr!I38</f>
        <v>6.8055555555555545</v>
      </c>
      <c r="F8" s="231">
        <v>0</v>
      </c>
      <c r="G8" s="286"/>
      <c r="H8" s="400"/>
      <c r="J8" s="405" t="s">
        <v>46</v>
      </c>
      <c r="K8" s="406"/>
      <c r="L8" s="407">
        <v>42369</v>
      </c>
      <c r="M8" s="407">
        <v>42400</v>
      </c>
      <c r="N8" s="407">
        <v>42429</v>
      </c>
      <c r="O8" s="407">
        <v>42460</v>
      </c>
      <c r="P8" s="407">
        <v>42490</v>
      </c>
      <c r="Q8" s="407">
        <v>42521</v>
      </c>
      <c r="R8" s="407">
        <v>42551</v>
      </c>
      <c r="S8" s="407">
        <v>42582</v>
      </c>
      <c r="T8" s="407">
        <v>42613</v>
      </c>
      <c r="U8" s="407">
        <v>42643</v>
      </c>
      <c r="V8" s="407">
        <v>42674</v>
      </c>
      <c r="W8" s="417">
        <v>42704</v>
      </c>
      <c r="X8" s="420" t="s">
        <v>47</v>
      </c>
    </row>
    <row r="9" spans="1:24" ht="12.75" thickBot="1">
      <c r="A9" s="237"/>
      <c r="B9" s="391" t="s">
        <v>36</v>
      </c>
      <c r="C9" s="231">
        <v>21</v>
      </c>
      <c r="D9" s="234">
        <f>C9*8.17-F9</f>
        <v>171.57</v>
      </c>
      <c r="E9" s="285">
        <f>Mars!I41</f>
        <v>7.1458333333333321</v>
      </c>
      <c r="F9" s="231">
        <v>0</v>
      </c>
      <c r="G9" s="657"/>
      <c r="H9" s="400"/>
      <c r="J9" s="408" t="s">
        <v>48</v>
      </c>
      <c r="K9" s="409"/>
      <c r="L9" s="580">
        <v>42399</v>
      </c>
      <c r="M9" s="410">
        <v>42427</v>
      </c>
      <c r="N9" s="410">
        <v>42459</v>
      </c>
      <c r="O9" s="410">
        <v>42489</v>
      </c>
      <c r="P9" s="410">
        <v>42520</v>
      </c>
      <c r="Q9" s="410">
        <v>42550</v>
      </c>
      <c r="R9" s="410">
        <v>42581</v>
      </c>
      <c r="S9" s="410">
        <v>42612</v>
      </c>
      <c r="T9" s="410">
        <v>42642</v>
      </c>
      <c r="U9" s="410">
        <v>42673</v>
      </c>
      <c r="V9" s="410">
        <v>42703</v>
      </c>
      <c r="W9" s="418">
        <v>42734</v>
      </c>
      <c r="X9" s="420" t="s">
        <v>47</v>
      </c>
    </row>
    <row r="10" spans="1:24" ht="12.75">
      <c r="A10" s="237"/>
      <c r="B10" s="391" t="s">
        <v>37</v>
      </c>
      <c r="C10" s="231">
        <v>20</v>
      </c>
      <c r="D10" s="234">
        <f t="shared" ref="D10:D15" si="0">C10*7.5-F10</f>
        <v>144</v>
      </c>
      <c r="E10" s="285">
        <f>April!I40</f>
        <v>5.9999999999999991</v>
      </c>
      <c r="F10" s="231">
        <v>6</v>
      </c>
      <c r="G10" s="657" t="s">
        <v>296</v>
      </c>
      <c r="H10" s="400" t="s">
        <v>297</v>
      </c>
      <c r="I10" s="223"/>
      <c r="J10" s="411" t="s">
        <v>49</v>
      </c>
      <c r="K10" s="436"/>
      <c r="L10" s="579">
        <v>44196</v>
      </c>
      <c r="M10" s="412"/>
      <c r="N10" s="412"/>
      <c r="O10" s="412">
        <v>44303</v>
      </c>
      <c r="P10" s="412">
        <v>44316</v>
      </c>
      <c r="Q10" s="412">
        <v>43987</v>
      </c>
      <c r="R10" s="412"/>
      <c r="S10" s="412"/>
      <c r="T10" s="412"/>
      <c r="U10" s="412"/>
      <c r="V10" s="412"/>
      <c r="W10" s="425">
        <v>44553</v>
      </c>
      <c r="X10" s="421" t="s">
        <v>50</v>
      </c>
    </row>
    <row r="11" spans="1:24" ht="12.75">
      <c r="A11" s="237"/>
      <c r="B11" s="391" t="s">
        <v>38</v>
      </c>
      <c r="C11" s="231">
        <v>20</v>
      </c>
      <c r="D11" s="234">
        <f t="shared" si="0"/>
        <v>150</v>
      </c>
      <c r="E11" s="285">
        <f>Maj!I41</f>
        <v>6.25</v>
      </c>
      <c r="F11" s="231">
        <v>0</v>
      </c>
      <c r="G11" s="286"/>
      <c r="H11" s="400"/>
      <c r="I11" s="223"/>
      <c r="J11" s="411" t="s">
        <v>49</v>
      </c>
      <c r="K11" s="437"/>
      <c r="L11" s="413">
        <v>44201</v>
      </c>
      <c r="M11" s="413"/>
      <c r="N11" s="413"/>
      <c r="O11" s="413">
        <v>44306</v>
      </c>
      <c r="P11" s="413">
        <v>44344</v>
      </c>
      <c r="Q11" s="413">
        <v>44001</v>
      </c>
      <c r="R11" s="413"/>
      <c r="S11" s="413"/>
      <c r="T11" s="413"/>
      <c r="U11" s="413"/>
      <c r="V11" s="413"/>
      <c r="W11" s="426">
        <v>44554</v>
      </c>
      <c r="X11" s="422" t="s">
        <v>50</v>
      </c>
    </row>
    <row r="12" spans="1:24" ht="15" customHeight="1">
      <c r="A12" s="237"/>
      <c r="B12" s="391" t="s">
        <v>39</v>
      </c>
      <c r="C12" s="231">
        <v>19</v>
      </c>
      <c r="D12" s="234">
        <f t="shared" si="0"/>
        <v>142.5</v>
      </c>
      <c r="E12" s="285">
        <f>Juni!I40</f>
        <v>5.9375</v>
      </c>
      <c r="F12" s="231">
        <v>0</v>
      </c>
      <c r="G12" s="286"/>
      <c r="H12" s="400"/>
      <c r="I12" s="223"/>
      <c r="J12" s="411" t="s">
        <v>49</v>
      </c>
      <c r="K12" s="437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26">
        <v>44555</v>
      </c>
      <c r="X12" s="420" t="s">
        <v>50</v>
      </c>
    </row>
    <row r="13" spans="1:24" ht="13.5" thickBot="1">
      <c r="A13" s="237"/>
      <c r="B13" s="391" t="s">
        <v>40</v>
      </c>
      <c r="C13" s="231">
        <v>23</v>
      </c>
      <c r="D13" s="234">
        <f t="shared" si="0"/>
        <v>172.5</v>
      </c>
      <c r="E13" s="285">
        <f>Juli!I41</f>
        <v>7.1875</v>
      </c>
      <c r="F13" s="231">
        <v>0</v>
      </c>
      <c r="G13" s="286"/>
      <c r="H13" s="400"/>
      <c r="I13" s="223"/>
      <c r="J13" s="411" t="s">
        <v>49</v>
      </c>
      <c r="K13" s="438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27">
        <v>44560</v>
      </c>
      <c r="X13" s="420" t="s">
        <v>50</v>
      </c>
    </row>
    <row r="14" spans="1:24" ht="13.5" thickBot="1">
      <c r="A14" s="237"/>
      <c r="B14" s="391" t="s">
        <v>41</v>
      </c>
      <c r="C14" s="231">
        <v>21</v>
      </c>
      <c r="D14" s="234">
        <f t="shared" si="0"/>
        <v>157.5</v>
      </c>
      <c r="E14" s="285">
        <f>Aug!I41</f>
        <v>6.5625</v>
      </c>
      <c r="F14" s="231">
        <v>0</v>
      </c>
      <c r="G14" s="286"/>
      <c r="H14" s="400"/>
      <c r="I14" s="223"/>
      <c r="J14" s="415" t="s">
        <v>51</v>
      </c>
      <c r="K14" s="439">
        <f>SUM(L14:W14)</f>
        <v>249</v>
      </c>
      <c r="L14" s="434">
        <v>21</v>
      </c>
      <c r="M14" s="434">
        <v>20</v>
      </c>
      <c r="N14" s="434">
        <v>21</v>
      </c>
      <c r="O14" s="434">
        <v>20</v>
      </c>
      <c r="P14" s="434">
        <v>20</v>
      </c>
      <c r="Q14" s="434">
        <v>19</v>
      </c>
      <c r="R14" s="434">
        <v>23</v>
      </c>
      <c r="S14" s="434">
        <v>21</v>
      </c>
      <c r="T14" s="434">
        <v>22</v>
      </c>
      <c r="U14" s="434">
        <v>23</v>
      </c>
      <c r="V14" s="434">
        <v>20</v>
      </c>
      <c r="W14" s="435">
        <v>19</v>
      </c>
      <c r="X14" s="423"/>
    </row>
    <row r="15" spans="1:24" ht="12.75">
      <c r="A15" s="237"/>
      <c r="B15" s="391" t="s">
        <v>42</v>
      </c>
      <c r="C15" s="231">
        <v>22</v>
      </c>
      <c r="D15" s="234">
        <f t="shared" si="0"/>
        <v>165</v>
      </c>
      <c r="E15" s="285">
        <f>Sept!I40</f>
        <v>6.875</v>
      </c>
      <c r="F15" s="231">
        <v>0</v>
      </c>
      <c r="G15" s="286"/>
      <c r="H15" s="400"/>
      <c r="I15" s="223"/>
      <c r="J15" s="247"/>
      <c r="K15" s="247"/>
      <c r="L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</row>
    <row r="16" spans="1:24" ht="12.75">
      <c r="A16" s="237"/>
      <c r="B16" s="391" t="s">
        <v>43</v>
      </c>
      <c r="C16" s="231">
        <v>23</v>
      </c>
      <c r="D16" s="234">
        <f>C16*8.17-F16</f>
        <v>183.91</v>
      </c>
      <c r="E16" s="285">
        <f>Okt!I41</f>
        <v>7.6597222222222205</v>
      </c>
      <c r="F16" s="231">
        <v>4</v>
      </c>
      <c r="G16" s="657">
        <v>44134</v>
      </c>
      <c r="H16" s="400" t="s">
        <v>52</v>
      </c>
      <c r="I16" s="223"/>
      <c r="J16" s="247"/>
      <c r="K16" s="247"/>
      <c r="L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</row>
    <row r="17" spans="1:27" ht="12.75">
      <c r="A17" s="237"/>
      <c r="B17" s="391" t="s">
        <v>44</v>
      </c>
      <c r="C17" s="231">
        <v>20</v>
      </c>
      <c r="D17" s="234">
        <f>C17*8.17-F17</f>
        <v>163.4</v>
      </c>
      <c r="E17" s="285">
        <f>Nov!I40</f>
        <v>6.8055555555555545</v>
      </c>
      <c r="F17" s="231">
        <v>0</v>
      </c>
      <c r="G17" s="657"/>
      <c r="H17" s="400"/>
      <c r="I17" s="223"/>
      <c r="J17" s="247"/>
      <c r="K17" s="247"/>
      <c r="L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</row>
    <row r="18" spans="1:27" ht="12.75">
      <c r="A18" s="237"/>
      <c r="B18" s="391" t="s">
        <v>45</v>
      </c>
      <c r="C18" s="231">
        <v>19</v>
      </c>
      <c r="D18" s="234">
        <f>C18*8.17-F18</f>
        <v>155.22999999999999</v>
      </c>
      <c r="E18" s="285">
        <f>SUM(Dec!I41)</f>
        <v>6.4652777777777768</v>
      </c>
      <c r="F18" s="231">
        <v>0</v>
      </c>
      <c r="G18" s="286"/>
      <c r="H18" s="400"/>
      <c r="I18" s="223"/>
      <c r="J18" s="247"/>
      <c r="K18" s="247"/>
      <c r="L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</row>
    <row r="19" spans="1:27" s="252" customFormat="1" ht="13.5" thickBot="1">
      <c r="A19" s="237"/>
      <c r="B19" s="392"/>
      <c r="C19" s="393">
        <f>SUM(C7:C18)</f>
        <v>249</v>
      </c>
      <c r="D19" s="394">
        <f>SUM(D7:D18)</f>
        <v>1940.5800000000002</v>
      </c>
      <c r="E19" s="395">
        <f>SUM(E7:E18)</f>
        <v>80.840277777777757</v>
      </c>
      <c r="F19" s="396">
        <f>SUM(F7:F18)</f>
        <v>10</v>
      </c>
      <c r="G19" s="397"/>
      <c r="H19" s="401"/>
      <c r="I19" s="223"/>
      <c r="J19" s="247"/>
      <c r="K19" s="247"/>
      <c r="Y19" s="250"/>
    </row>
    <row r="20" spans="1:27" s="252" customFormat="1" ht="12.75">
      <c r="A20" s="237"/>
      <c r="B20" s="244"/>
      <c r="C20" s="245"/>
      <c r="D20" s="246"/>
      <c r="E20" s="246"/>
      <c r="F20" s="242"/>
      <c r="G20" s="236"/>
      <c r="H20" s="237"/>
      <c r="I20" s="223"/>
      <c r="J20" s="247"/>
      <c r="K20" s="247"/>
    </row>
    <row r="21" spans="1:27" s="252" customFormat="1" ht="12.75">
      <c r="A21" s="237"/>
      <c r="B21" s="236" t="s">
        <v>53</v>
      </c>
      <c r="C21" s="245"/>
      <c r="D21" s="246"/>
      <c r="E21" s="246"/>
      <c r="F21" s="242"/>
      <c r="G21" s="236"/>
      <c r="H21" s="237"/>
      <c r="I21" s="223"/>
      <c r="J21" s="247"/>
      <c r="K21" s="247"/>
    </row>
    <row r="22" spans="1:27" s="252" customFormat="1" ht="12.75">
      <c r="A22" s="237"/>
      <c r="B22" s="236" t="s">
        <v>54</v>
      </c>
      <c r="C22" s="245"/>
      <c r="D22" s="246"/>
      <c r="E22" s="246"/>
      <c r="F22" s="242"/>
      <c r="G22" s="236"/>
      <c r="H22" s="237"/>
      <c r="I22" s="223"/>
      <c r="J22" s="247"/>
      <c r="K22" s="247"/>
    </row>
    <row r="23" spans="1:27" s="252" customFormat="1" ht="12.75">
      <c r="A23" s="237"/>
      <c r="B23" s="237"/>
      <c r="C23" s="287"/>
      <c r="D23" s="237"/>
      <c r="E23" s="237"/>
      <c r="F23" s="249"/>
      <c r="G23" s="249"/>
      <c r="H23" s="243"/>
      <c r="I23" s="247"/>
      <c r="J23" s="223"/>
      <c r="K23" s="247"/>
      <c r="L23" s="247"/>
    </row>
    <row r="24" spans="1:27" s="252" customFormat="1" ht="12.75">
      <c r="A24" s="243"/>
      <c r="J24" s="223"/>
      <c r="K24" s="247"/>
      <c r="L24" s="247"/>
    </row>
    <row r="25" spans="1:27" s="252" customFormat="1" ht="12.75">
      <c r="A25" s="243"/>
      <c r="B25" s="254"/>
      <c r="C25" s="254"/>
      <c r="D25" s="254"/>
      <c r="E25" s="257"/>
      <c r="F25" s="254"/>
      <c r="G25" s="254"/>
      <c r="I25" s="255"/>
      <c r="J25" s="223"/>
      <c r="K25" s="247"/>
      <c r="L25" s="247"/>
    </row>
    <row r="26" spans="1:27" s="252" customFormat="1" ht="12.75">
      <c r="A26" s="243"/>
      <c r="B26" s="254"/>
      <c r="C26" s="254"/>
      <c r="D26" s="254"/>
      <c r="E26" s="254"/>
      <c r="F26" s="254"/>
      <c r="G26" s="254"/>
      <c r="I26" s="255"/>
      <c r="J26" s="223"/>
      <c r="K26" s="247"/>
      <c r="L26" s="247"/>
    </row>
    <row r="27" spans="1:27" s="252" customFormat="1" ht="12.75">
      <c r="A27" s="243"/>
      <c r="B27" s="254"/>
      <c r="C27" s="257"/>
      <c r="D27" s="254"/>
      <c r="E27" s="254"/>
      <c r="F27" s="254"/>
      <c r="G27" s="254"/>
      <c r="H27" s="254"/>
      <c r="I27" s="255"/>
      <c r="J27" s="223"/>
      <c r="K27" s="223"/>
      <c r="L27" s="223"/>
    </row>
    <row r="28" spans="1:27" s="252" customFormat="1" ht="12.75">
      <c r="A28" s="243"/>
      <c r="B28" s="254"/>
      <c r="C28" s="259"/>
      <c r="D28" s="254"/>
      <c r="E28" s="254"/>
      <c r="F28" s="254"/>
      <c r="G28" s="254"/>
      <c r="H28" s="254"/>
      <c r="I28" s="255"/>
      <c r="J28" s="223"/>
    </row>
    <row r="29" spans="1:27" s="252" customFormat="1" ht="12.75">
      <c r="A29" s="243"/>
      <c r="B29" s="258"/>
      <c r="C29" s="254"/>
      <c r="D29" s="254"/>
      <c r="E29" s="254"/>
      <c r="F29" s="254"/>
      <c r="G29" s="254"/>
      <c r="H29" s="254"/>
      <c r="I29" s="255"/>
      <c r="J29" s="223"/>
    </row>
    <row r="30" spans="1:27" s="243" customFormat="1" ht="12">
      <c r="B30" s="256"/>
      <c r="C30" s="259"/>
      <c r="D30" s="260"/>
      <c r="E30" s="254"/>
      <c r="F30" s="260"/>
      <c r="G30" s="254"/>
      <c r="H30" s="254"/>
      <c r="I30" s="255"/>
      <c r="J30" s="247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</row>
    <row r="31" spans="1:27" s="252" customFormat="1" ht="12.75">
      <c r="A31" s="243"/>
      <c r="B31" s="256"/>
      <c r="C31" s="260"/>
      <c r="D31" s="260"/>
      <c r="E31" s="254"/>
      <c r="F31" s="254"/>
      <c r="G31" s="254"/>
      <c r="H31" s="254"/>
      <c r="I31" s="255"/>
      <c r="J31" s="253"/>
      <c r="Y31" s="243"/>
    </row>
    <row r="32" spans="1:27" s="252" customFormat="1" ht="12.75">
      <c r="A32" s="243"/>
      <c r="B32" s="256"/>
      <c r="C32" s="260"/>
      <c r="D32" s="254"/>
      <c r="E32" s="254"/>
      <c r="F32" s="254"/>
      <c r="G32" s="254"/>
      <c r="H32" s="254"/>
      <c r="I32" s="255"/>
      <c r="J32" s="25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Z32" s="243"/>
      <c r="AA32" s="243"/>
    </row>
    <row r="33" spans="1:12" s="252" customFormat="1" ht="12.75">
      <c r="A33" s="243"/>
      <c r="B33" s="258"/>
      <c r="C33" s="254"/>
      <c r="D33" s="254"/>
      <c r="E33" s="254"/>
      <c r="F33" s="254"/>
      <c r="G33" s="254"/>
      <c r="H33" s="254"/>
      <c r="I33" s="255"/>
      <c r="J33" s="253"/>
    </row>
    <row r="34" spans="1:12" s="252" customFormat="1" ht="12.75">
      <c r="A34" s="243"/>
      <c r="B34" s="256"/>
      <c r="C34" s="254"/>
      <c r="D34" s="254"/>
      <c r="E34" s="254"/>
      <c r="F34" s="254"/>
      <c r="G34" s="254"/>
      <c r="H34" s="254"/>
      <c r="I34" s="255"/>
      <c r="J34" s="253"/>
    </row>
    <row r="35" spans="1:12" s="252" customFormat="1" ht="12.75">
      <c r="A35" s="243"/>
      <c r="B35" s="258"/>
      <c r="C35" s="254"/>
      <c r="D35" s="254"/>
      <c r="E35" s="254"/>
      <c r="F35" s="254"/>
      <c r="G35" s="254"/>
      <c r="H35" s="254"/>
      <c r="I35" s="255"/>
      <c r="J35" s="253"/>
    </row>
    <row r="36" spans="1:12" s="252" customFormat="1" ht="12.75">
      <c r="B36" s="261"/>
      <c r="C36" s="259"/>
      <c r="D36" s="254"/>
      <c r="E36" s="254"/>
      <c r="F36" s="254"/>
      <c r="G36" s="254"/>
      <c r="H36" s="254"/>
      <c r="I36" s="255"/>
      <c r="J36" s="255"/>
      <c r="K36" s="253"/>
      <c r="L36" s="253"/>
    </row>
    <row r="37" spans="1:12" s="252" customFormat="1" ht="12.75">
      <c r="B37" s="261"/>
      <c r="C37" s="254"/>
      <c r="D37" s="254"/>
      <c r="E37" s="254"/>
      <c r="F37" s="254"/>
      <c r="G37" s="254"/>
      <c r="H37" s="254"/>
      <c r="I37" s="255"/>
      <c r="J37" s="255"/>
      <c r="K37" s="253"/>
      <c r="L37" s="253"/>
    </row>
    <row r="38" spans="1:12" s="252" customFormat="1" ht="12.75">
      <c r="B38" s="258"/>
      <c r="C38" s="262"/>
      <c r="D38" s="254"/>
      <c r="E38" s="254"/>
      <c r="F38" s="254"/>
      <c r="G38" s="254"/>
      <c r="H38" s="254"/>
      <c r="I38" s="255"/>
      <c r="J38" s="255"/>
      <c r="K38" s="253"/>
      <c r="L38" s="253"/>
    </row>
    <row r="39" spans="1:12" s="252" customFormat="1" ht="12.75">
      <c r="B39" s="258"/>
      <c r="C39" s="254"/>
      <c r="D39" s="254"/>
      <c r="E39" s="254"/>
      <c r="F39" s="254"/>
      <c r="G39" s="254"/>
      <c r="H39" s="254"/>
      <c r="I39" s="255"/>
      <c r="J39" s="255"/>
      <c r="K39" s="253"/>
      <c r="L39" s="253"/>
    </row>
    <row r="40" spans="1:12" s="252" customFormat="1" ht="12.75">
      <c r="B40" s="256"/>
      <c r="C40" s="254"/>
      <c r="D40" s="259"/>
      <c r="E40" s="254"/>
      <c r="F40" s="254"/>
      <c r="G40" s="254"/>
      <c r="H40" s="254"/>
      <c r="I40" s="255"/>
      <c r="J40" s="255"/>
      <c r="K40" s="253"/>
      <c r="L40" s="253"/>
    </row>
    <row r="41" spans="1:12" s="252" customFormat="1" ht="12.75">
      <c r="B41" s="256"/>
      <c r="C41" s="254"/>
      <c r="D41" s="259"/>
      <c r="E41" s="254"/>
      <c r="F41" s="254"/>
      <c r="G41" s="254"/>
      <c r="H41" s="254"/>
      <c r="I41" s="255"/>
      <c r="J41" s="255"/>
      <c r="K41" s="253"/>
      <c r="L41" s="253"/>
    </row>
    <row r="42" spans="1:12" s="252" customFormat="1" ht="12.75">
      <c r="B42" s="258"/>
      <c r="C42" s="254"/>
      <c r="D42" s="254"/>
      <c r="E42" s="254"/>
      <c r="F42" s="254"/>
      <c r="G42" s="254"/>
      <c r="H42" s="254"/>
      <c r="I42" s="255"/>
      <c r="J42" s="255"/>
      <c r="K42" s="253"/>
      <c r="L42" s="253"/>
    </row>
    <row r="43" spans="1:12" s="252" customFormat="1" ht="12.75">
      <c r="B43" s="256"/>
      <c r="C43" s="263"/>
      <c r="D43" s="263"/>
      <c r="E43" s="263"/>
      <c r="F43" s="254"/>
      <c r="G43" s="254"/>
      <c r="H43" s="254"/>
      <c r="I43" s="255"/>
      <c r="J43" s="255"/>
      <c r="K43" s="253"/>
      <c r="L43" s="253"/>
    </row>
    <row r="44" spans="1:12" s="252" customFormat="1" ht="12.75">
      <c r="B44" s="264"/>
      <c r="C44" s="265"/>
      <c r="D44" s="265"/>
      <c r="E44" s="265"/>
      <c r="F44" s="265"/>
      <c r="G44" s="265"/>
      <c r="H44" s="265"/>
      <c r="I44" s="255"/>
      <c r="J44" s="255"/>
      <c r="K44" s="253"/>
      <c r="L44" s="253"/>
    </row>
    <row r="45" spans="1:12" s="252" customFormat="1" ht="12.75">
      <c r="B45" s="264"/>
      <c r="C45" s="265"/>
      <c r="D45" s="265"/>
      <c r="E45" s="265"/>
      <c r="F45" s="265"/>
      <c r="G45" s="265"/>
      <c r="H45" s="265"/>
      <c r="I45" s="255"/>
      <c r="J45" s="255"/>
      <c r="K45" s="253"/>
      <c r="L45" s="253"/>
    </row>
    <row r="46" spans="1:12" s="252" customFormat="1" ht="12.75">
      <c r="B46" s="266"/>
      <c r="C46" s="265"/>
      <c r="D46" s="265"/>
      <c r="E46" s="265"/>
      <c r="F46" s="265"/>
      <c r="G46" s="265"/>
      <c r="H46" s="265"/>
      <c r="I46" s="255"/>
      <c r="J46" s="255"/>
      <c r="K46" s="253"/>
      <c r="L46" s="253"/>
    </row>
    <row r="47" spans="1:12" s="252" customFormat="1" ht="12.75">
      <c r="B47" s="267"/>
      <c r="C47" s="254"/>
      <c r="D47" s="254"/>
      <c r="E47" s="254"/>
      <c r="F47" s="254"/>
      <c r="G47" s="254"/>
      <c r="H47" s="254"/>
      <c r="I47" s="255"/>
      <c r="J47" s="255"/>
      <c r="K47" s="253"/>
      <c r="L47" s="253"/>
    </row>
    <row r="48" spans="1:12" s="252" customFormat="1" ht="12.75">
      <c r="B48" s="261"/>
      <c r="C48" s="260"/>
      <c r="D48" s="260"/>
      <c r="E48" s="260"/>
      <c r="F48" s="260"/>
      <c r="G48" s="254"/>
      <c r="H48" s="254"/>
      <c r="I48" s="255"/>
      <c r="J48" s="255"/>
      <c r="K48" s="253"/>
      <c r="L48" s="253"/>
    </row>
    <row r="49" spans="1:27" s="252" customFormat="1" ht="12.75">
      <c r="B49" s="260"/>
      <c r="C49" s="254"/>
      <c r="D49" s="259"/>
      <c r="E49" s="254"/>
      <c r="F49" s="254"/>
      <c r="G49" s="254"/>
      <c r="H49" s="254"/>
      <c r="I49" s="255"/>
      <c r="J49" s="255"/>
      <c r="K49" s="253"/>
      <c r="L49" s="253"/>
    </row>
    <row r="50" spans="1:27" s="252" customFormat="1" ht="12.75">
      <c r="B50" s="258"/>
      <c r="C50" s="268"/>
      <c r="D50" s="269"/>
      <c r="E50" s="269"/>
      <c r="F50" s="269"/>
      <c r="G50" s="269"/>
      <c r="H50" s="269"/>
      <c r="I50" s="255"/>
      <c r="J50" s="255"/>
      <c r="K50" s="253"/>
      <c r="L50" s="253"/>
    </row>
    <row r="51" spans="1:27" s="252" customFormat="1" ht="12.75">
      <c r="B51" s="258"/>
      <c r="C51" s="269"/>
      <c r="D51" s="269"/>
      <c r="E51" s="269"/>
      <c r="F51" s="269"/>
      <c r="G51" s="269"/>
      <c r="H51" s="269"/>
      <c r="I51" s="255"/>
      <c r="J51" s="255"/>
      <c r="K51" s="253"/>
      <c r="L51" s="253"/>
    </row>
    <row r="52" spans="1:27" s="252" customFormat="1" ht="12.75">
      <c r="B52" s="270"/>
      <c r="C52" s="271"/>
      <c r="D52" s="269"/>
      <c r="E52" s="269"/>
      <c r="F52" s="272"/>
      <c r="G52" s="273"/>
      <c r="H52" s="269"/>
      <c r="I52" s="255"/>
      <c r="J52" s="255"/>
      <c r="K52" s="253"/>
      <c r="L52" s="253"/>
    </row>
    <row r="53" spans="1:27" s="252" customFormat="1" ht="12.75">
      <c r="B53" s="274"/>
      <c r="C53" s="271"/>
      <c r="D53" s="275"/>
      <c r="E53" s="275"/>
      <c r="F53" s="269"/>
      <c r="G53" s="269"/>
      <c r="H53" s="269"/>
      <c r="I53" s="255"/>
      <c r="J53" s="255"/>
      <c r="K53" s="253"/>
      <c r="L53" s="253"/>
    </row>
    <row r="54" spans="1:27" s="252" customFormat="1" ht="12.75">
      <c r="B54" s="258"/>
      <c r="C54" s="269"/>
      <c r="D54" s="272"/>
      <c r="E54" s="276"/>
      <c r="F54" s="268"/>
      <c r="G54" s="269"/>
      <c r="H54" s="269"/>
      <c r="I54" s="255"/>
      <c r="J54" s="255"/>
      <c r="K54" s="253"/>
      <c r="L54" s="253"/>
    </row>
    <row r="55" spans="1:27" s="252" customFormat="1" ht="12.75">
      <c r="B55" s="256"/>
      <c r="C55" s="269"/>
      <c r="D55" s="269"/>
      <c r="E55" s="272"/>
      <c r="F55" s="271"/>
      <c r="G55" s="254"/>
      <c r="H55" s="254"/>
      <c r="I55" s="255"/>
      <c r="J55" s="255"/>
      <c r="K55" s="253"/>
      <c r="L55" s="253"/>
    </row>
    <row r="56" spans="1:27" s="252" customFormat="1" ht="12.75">
      <c r="B56" s="258"/>
      <c r="C56" s="268"/>
      <c r="D56" s="268"/>
      <c r="E56" s="269"/>
      <c r="F56" s="269"/>
      <c r="G56" s="269"/>
      <c r="H56" s="269"/>
      <c r="I56" s="255"/>
      <c r="J56" s="255"/>
      <c r="K56" s="253"/>
      <c r="L56" s="253"/>
    </row>
    <row r="57" spans="1:27" ht="12.75">
      <c r="A57" s="252"/>
      <c r="B57" s="270"/>
      <c r="C57" s="277"/>
      <c r="D57" s="277"/>
      <c r="E57" s="277"/>
      <c r="F57" s="278"/>
      <c r="G57" s="254"/>
      <c r="H57" s="254"/>
      <c r="I57" s="255"/>
      <c r="J57" s="255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</row>
    <row r="58" spans="1:27" ht="12.75">
      <c r="A58" s="252"/>
      <c r="B58" s="256"/>
      <c r="C58" s="279"/>
      <c r="D58" s="280"/>
      <c r="E58" s="280"/>
      <c r="F58" s="280"/>
      <c r="G58" s="254"/>
      <c r="H58" s="254"/>
      <c r="I58" s="255"/>
      <c r="J58" s="255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Z58" s="252"/>
      <c r="AA58" s="252"/>
    </row>
    <row r="59" spans="1:27" ht="12.75">
      <c r="A59" s="252"/>
      <c r="B59" s="258"/>
      <c r="C59" s="279"/>
      <c r="D59" s="281"/>
      <c r="E59" s="281"/>
      <c r="F59" s="281"/>
      <c r="G59" s="254"/>
      <c r="H59" s="254"/>
      <c r="I59" s="255"/>
      <c r="J59" s="255"/>
    </row>
    <row r="60" spans="1:27" ht="12.75">
      <c r="A60" s="252"/>
      <c r="B60" s="258"/>
      <c r="C60" s="279"/>
      <c r="D60" s="281"/>
      <c r="E60" s="281"/>
      <c r="F60" s="281"/>
      <c r="G60" s="254"/>
      <c r="H60" s="254"/>
      <c r="I60" s="255"/>
      <c r="J60" s="255"/>
    </row>
    <row r="61" spans="1:27" ht="12.75">
      <c r="A61" s="252"/>
      <c r="B61" s="258"/>
      <c r="C61" s="279"/>
      <c r="D61" s="281"/>
      <c r="E61" s="281"/>
      <c r="F61" s="281"/>
      <c r="G61" s="269"/>
      <c r="H61" s="269"/>
      <c r="I61" s="255"/>
      <c r="J61" s="255"/>
    </row>
    <row r="62" spans="1:27" ht="12.75">
      <c r="B62" s="258"/>
      <c r="C62" s="282"/>
      <c r="D62" s="282"/>
      <c r="E62" s="282"/>
      <c r="F62" s="282"/>
      <c r="G62" s="269"/>
      <c r="H62" s="269"/>
      <c r="I62" s="255"/>
      <c r="J62" s="255"/>
    </row>
    <row r="63" spans="1:27" ht="12.75">
      <c r="B63" s="258"/>
      <c r="C63" s="279"/>
      <c r="D63" s="281"/>
      <c r="E63" s="281"/>
      <c r="F63" s="281"/>
      <c r="G63" s="269"/>
      <c r="H63" s="269"/>
      <c r="I63" s="255"/>
      <c r="J63" s="255"/>
    </row>
    <row r="64" spans="1:27" ht="12.75">
      <c r="B64" s="256"/>
      <c r="C64" s="279"/>
      <c r="D64" s="283"/>
      <c r="E64" s="283"/>
      <c r="F64" s="283"/>
      <c r="G64" s="269"/>
      <c r="H64" s="269"/>
      <c r="I64" s="255"/>
      <c r="J64" s="255"/>
    </row>
    <row r="65" spans="1:27" ht="12.75">
      <c r="B65" s="256"/>
      <c r="C65" s="279"/>
      <c r="D65" s="281"/>
      <c r="E65" s="281"/>
      <c r="F65" s="281"/>
      <c r="G65" s="269"/>
      <c r="H65" s="269"/>
      <c r="I65" s="255"/>
      <c r="J65" s="255"/>
    </row>
    <row r="66" spans="1:27" ht="12.75">
      <c r="B66" s="256"/>
      <c r="C66" s="279"/>
      <c r="D66" s="281"/>
      <c r="E66" s="281"/>
      <c r="F66" s="281"/>
      <c r="G66" s="269"/>
      <c r="H66" s="269"/>
      <c r="I66" s="255"/>
      <c r="J66" s="255"/>
    </row>
    <row r="67" spans="1:27" ht="12.75">
      <c r="B67" s="258"/>
      <c r="C67" s="279"/>
      <c r="D67" s="281"/>
      <c r="E67" s="281"/>
      <c r="F67" s="281"/>
      <c r="G67" s="269"/>
      <c r="H67" s="269"/>
      <c r="I67" s="255"/>
      <c r="J67" s="255"/>
    </row>
    <row r="68" spans="1:27" ht="12.75">
      <c r="B68" s="258"/>
      <c r="C68" s="279"/>
      <c r="D68" s="281"/>
      <c r="E68" s="281"/>
      <c r="F68" s="281"/>
      <c r="G68" s="269"/>
      <c r="H68" s="269"/>
      <c r="I68" s="255"/>
      <c r="J68" s="255"/>
    </row>
    <row r="69" spans="1:27" ht="12.75">
      <c r="B69" s="258"/>
      <c r="C69" s="282"/>
      <c r="D69" s="281"/>
      <c r="E69" s="281"/>
      <c r="F69" s="281"/>
      <c r="G69" s="269"/>
      <c r="H69" s="269"/>
      <c r="I69" s="255"/>
      <c r="J69" s="255"/>
    </row>
    <row r="70" spans="1:27" ht="12.75">
      <c r="B70" s="258"/>
      <c r="C70" s="282"/>
      <c r="D70" s="281"/>
      <c r="E70" s="281"/>
      <c r="F70" s="281"/>
      <c r="G70" s="269"/>
      <c r="H70" s="269"/>
      <c r="I70" s="255"/>
      <c r="J70" s="255"/>
    </row>
    <row r="71" spans="1:27" ht="12.75">
      <c r="B71" s="258"/>
      <c r="C71" s="282"/>
      <c r="D71" s="282"/>
      <c r="E71" s="282"/>
      <c r="F71" s="282"/>
      <c r="G71" s="269"/>
      <c r="H71" s="269"/>
      <c r="I71" s="255"/>
      <c r="J71" s="255"/>
    </row>
    <row r="72" spans="1:27" ht="12.75">
      <c r="B72" s="258"/>
      <c r="C72" s="269"/>
      <c r="D72" s="269"/>
      <c r="E72" s="269"/>
      <c r="F72" s="269"/>
      <c r="G72" s="269"/>
      <c r="H72" s="269"/>
      <c r="I72" s="255"/>
      <c r="J72" s="255"/>
    </row>
    <row r="73" spans="1:27" s="253" customFormat="1" ht="12.75">
      <c r="A73" s="250"/>
      <c r="B73" s="258"/>
      <c r="C73" s="269"/>
      <c r="D73" s="269"/>
      <c r="E73" s="269"/>
      <c r="F73" s="269"/>
      <c r="G73" s="269"/>
      <c r="H73" s="269"/>
      <c r="I73" s="255"/>
      <c r="J73" s="255"/>
      <c r="M73" s="252"/>
      <c r="N73" s="252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</row>
    <row r="74" spans="1:27" s="253" customFormat="1" ht="12.75">
      <c r="A74" s="250"/>
      <c r="B74" s="258"/>
      <c r="C74" s="269"/>
      <c r="D74" s="269"/>
      <c r="E74" s="269"/>
      <c r="F74" s="269"/>
      <c r="G74" s="269"/>
      <c r="H74" s="269"/>
      <c r="I74" s="255"/>
      <c r="J74" s="255"/>
      <c r="M74" s="252"/>
      <c r="N74" s="252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</row>
    <row r="75" spans="1:27" s="253" customFormat="1" ht="12.75">
      <c r="A75" s="250"/>
      <c r="B75" s="258"/>
      <c r="C75" s="269"/>
      <c r="D75" s="269"/>
      <c r="E75" s="269"/>
      <c r="F75" s="269"/>
      <c r="G75" s="269"/>
      <c r="H75" s="269"/>
      <c r="I75" s="255"/>
      <c r="J75" s="255"/>
      <c r="M75" s="252"/>
      <c r="N75" s="252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</row>
    <row r="76" spans="1:27" s="253" customFormat="1" ht="12.75">
      <c r="A76" s="250"/>
      <c r="B76" s="284"/>
      <c r="C76" s="250"/>
      <c r="D76" s="250"/>
      <c r="E76" s="250"/>
      <c r="F76" s="250"/>
      <c r="G76" s="250"/>
      <c r="H76" s="250"/>
      <c r="I76" s="255"/>
      <c r="J76" s="255"/>
      <c r="M76" s="252"/>
      <c r="N76" s="252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</row>
    <row r="77" spans="1:27" s="253" customFormat="1" ht="12.75">
      <c r="A77" s="250"/>
      <c r="B77" s="284"/>
      <c r="C77" s="250"/>
      <c r="D77" s="250"/>
      <c r="E77" s="250"/>
      <c r="F77" s="250"/>
      <c r="G77" s="250"/>
      <c r="H77" s="250"/>
      <c r="I77" s="255"/>
      <c r="J77" s="255"/>
      <c r="M77" s="252"/>
      <c r="N77" s="252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</row>
    <row r="78" spans="1:27" s="253" customFormat="1" ht="12.75">
      <c r="A78" s="250"/>
      <c r="B78" s="284"/>
      <c r="C78" s="250"/>
      <c r="D78" s="250"/>
      <c r="E78" s="250"/>
      <c r="F78" s="250"/>
      <c r="G78" s="250"/>
      <c r="H78" s="250"/>
      <c r="I78" s="255"/>
      <c r="J78" s="255"/>
      <c r="M78" s="252"/>
      <c r="N78" s="252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</row>
    <row r="79" spans="1:27" s="253" customFormat="1" ht="12.75">
      <c r="A79" s="250"/>
      <c r="B79" s="284"/>
      <c r="C79" s="250"/>
      <c r="D79" s="250"/>
      <c r="E79" s="250"/>
      <c r="F79" s="250"/>
      <c r="G79" s="250"/>
      <c r="H79" s="250"/>
      <c r="I79" s="255"/>
      <c r="J79" s="255"/>
      <c r="M79" s="252"/>
      <c r="N79" s="252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</row>
    <row r="80" spans="1:27" s="253" customFormat="1" ht="12.75">
      <c r="A80" s="250"/>
      <c r="B80" s="284"/>
      <c r="C80" s="250"/>
      <c r="D80" s="250"/>
      <c r="E80" s="250"/>
      <c r="F80" s="250"/>
      <c r="G80" s="250"/>
      <c r="H80" s="250"/>
      <c r="I80" s="255"/>
      <c r="J80" s="255"/>
      <c r="M80" s="252"/>
      <c r="N80" s="252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</row>
    <row r="81" spans="1:27" s="253" customFormat="1" ht="16.149999999999999" customHeight="1">
      <c r="A81" s="250"/>
      <c r="B81" s="284"/>
      <c r="C81" s="250"/>
      <c r="D81" s="250"/>
      <c r="E81" s="250"/>
      <c r="F81" s="250"/>
      <c r="G81" s="250"/>
      <c r="H81" s="250"/>
      <c r="I81" s="255"/>
      <c r="J81" s="255"/>
      <c r="M81" s="252"/>
      <c r="N81" s="252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</row>
    <row r="82" spans="1:27" s="253" customFormat="1" ht="16.149999999999999" customHeight="1">
      <c r="A82" s="250"/>
      <c r="B82" s="284"/>
      <c r="C82" s="250"/>
      <c r="D82" s="250"/>
      <c r="E82" s="250"/>
      <c r="F82" s="250"/>
      <c r="G82" s="250"/>
      <c r="H82" s="250"/>
      <c r="I82" s="255"/>
      <c r="J82" s="255"/>
      <c r="M82" s="252"/>
      <c r="N82" s="252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</row>
    <row r="83" spans="1:27" s="253" customFormat="1" ht="16.149999999999999" customHeight="1">
      <c r="A83" s="250"/>
      <c r="B83" s="284"/>
      <c r="C83" s="250"/>
      <c r="D83" s="250"/>
      <c r="E83" s="250"/>
      <c r="F83" s="250"/>
      <c r="G83" s="250"/>
      <c r="H83" s="250"/>
      <c r="I83" s="255"/>
      <c r="J83" s="255"/>
      <c r="M83" s="252"/>
      <c r="N83" s="252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</row>
    <row r="84" spans="1:27" s="253" customFormat="1" ht="16.149999999999999" customHeight="1">
      <c r="A84" s="250"/>
      <c r="B84" s="284"/>
      <c r="C84" s="250"/>
      <c r="D84" s="250"/>
      <c r="E84" s="250"/>
      <c r="F84" s="250"/>
      <c r="G84" s="250"/>
      <c r="H84" s="250"/>
      <c r="I84" s="255"/>
      <c r="J84" s="255"/>
      <c r="M84" s="252"/>
      <c r="N84" s="252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</row>
    <row r="85" spans="1:27" s="253" customFormat="1" ht="16.149999999999999" customHeight="1">
      <c r="A85" s="250"/>
      <c r="B85" s="284"/>
      <c r="C85" s="250"/>
      <c r="D85" s="250"/>
      <c r="E85" s="250"/>
      <c r="F85" s="250"/>
      <c r="G85" s="250"/>
      <c r="H85" s="250"/>
      <c r="I85" s="255"/>
      <c r="J85" s="255"/>
      <c r="M85" s="252"/>
      <c r="N85" s="252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</row>
    <row r="86" spans="1:27" s="253" customFormat="1" ht="16.149999999999999" customHeight="1">
      <c r="A86" s="250"/>
      <c r="B86" s="284"/>
      <c r="C86" s="250"/>
      <c r="D86" s="250"/>
      <c r="E86" s="250"/>
      <c r="F86" s="250"/>
      <c r="G86" s="250"/>
      <c r="H86" s="250"/>
      <c r="I86" s="255"/>
      <c r="J86" s="255"/>
      <c r="M86" s="252"/>
      <c r="N86" s="252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</row>
    <row r="87" spans="1:27" s="253" customFormat="1" ht="16.149999999999999" customHeight="1">
      <c r="A87" s="250"/>
      <c r="B87" s="284"/>
      <c r="C87" s="250"/>
      <c r="D87" s="250"/>
      <c r="E87" s="250"/>
      <c r="F87" s="250"/>
      <c r="G87" s="250"/>
      <c r="H87" s="250"/>
      <c r="I87" s="255"/>
      <c r="J87" s="255"/>
      <c r="M87" s="252"/>
      <c r="N87" s="252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</row>
    <row r="88" spans="1:27" s="253" customFormat="1" ht="16.149999999999999" customHeight="1">
      <c r="A88" s="250"/>
      <c r="B88" s="284"/>
      <c r="C88" s="250"/>
      <c r="D88" s="250"/>
      <c r="E88" s="250"/>
      <c r="F88" s="250"/>
      <c r="G88" s="250"/>
      <c r="H88" s="250"/>
      <c r="I88" s="255"/>
      <c r="J88" s="255"/>
      <c r="M88" s="252"/>
      <c r="N88" s="252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</row>
    <row r="89" spans="1:27" s="253" customFormat="1" ht="16.149999999999999" customHeight="1">
      <c r="A89" s="250"/>
      <c r="B89" s="284"/>
      <c r="C89" s="250"/>
      <c r="D89" s="250"/>
      <c r="E89" s="250"/>
      <c r="F89" s="250"/>
      <c r="G89" s="250"/>
      <c r="H89" s="250"/>
      <c r="I89" s="255"/>
      <c r="J89" s="255"/>
      <c r="M89" s="252"/>
      <c r="N89" s="252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</row>
    <row r="90" spans="1:27" s="253" customFormat="1" ht="16.149999999999999" customHeight="1">
      <c r="A90" s="250"/>
      <c r="B90" s="284"/>
      <c r="C90" s="250"/>
      <c r="D90" s="250"/>
      <c r="E90" s="250"/>
      <c r="F90" s="250"/>
      <c r="G90" s="250"/>
      <c r="H90" s="250"/>
      <c r="I90" s="255"/>
      <c r="J90" s="255"/>
      <c r="M90" s="252"/>
      <c r="N90" s="252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</row>
    <row r="91" spans="1:27" s="253" customFormat="1" ht="16.149999999999999" customHeight="1">
      <c r="A91" s="250"/>
      <c r="B91" s="284"/>
      <c r="C91" s="250"/>
      <c r="D91" s="250"/>
      <c r="E91" s="250"/>
      <c r="F91" s="250"/>
      <c r="G91" s="250"/>
      <c r="H91" s="250"/>
      <c r="I91" s="255"/>
      <c r="J91" s="255"/>
      <c r="M91" s="252"/>
      <c r="N91" s="252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</row>
    <row r="92" spans="1:27" s="253" customFormat="1" ht="16.149999999999999" customHeight="1">
      <c r="A92" s="250"/>
      <c r="B92" s="284"/>
      <c r="C92" s="250"/>
      <c r="D92" s="250"/>
      <c r="E92" s="250"/>
      <c r="F92" s="250"/>
      <c r="G92" s="250"/>
      <c r="H92" s="250"/>
      <c r="I92" s="255"/>
      <c r="J92" s="255"/>
      <c r="M92" s="252"/>
      <c r="N92" s="252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</row>
    <row r="93" spans="1:27" s="253" customFormat="1" ht="16.149999999999999" customHeight="1">
      <c r="A93" s="250"/>
      <c r="B93" s="284"/>
      <c r="C93" s="250"/>
      <c r="D93" s="250"/>
      <c r="E93" s="250"/>
      <c r="F93" s="250"/>
      <c r="G93" s="250"/>
      <c r="H93" s="250"/>
      <c r="I93" s="255"/>
      <c r="J93" s="255"/>
      <c r="M93" s="252"/>
      <c r="N93" s="252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</row>
    <row r="94" spans="1:27" s="253" customFormat="1" ht="16.149999999999999" customHeight="1">
      <c r="A94" s="250"/>
      <c r="B94" s="284"/>
      <c r="C94" s="250"/>
      <c r="D94" s="250"/>
      <c r="E94" s="250"/>
      <c r="F94" s="250"/>
      <c r="G94" s="250"/>
      <c r="H94" s="250"/>
      <c r="I94" s="255"/>
      <c r="J94" s="255"/>
      <c r="M94" s="252"/>
      <c r="N94" s="252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</row>
    <row r="95" spans="1:27" s="253" customFormat="1" ht="16.149999999999999" customHeight="1">
      <c r="A95" s="250"/>
      <c r="B95" s="284"/>
      <c r="C95" s="250"/>
      <c r="D95" s="250"/>
      <c r="E95" s="250"/>
      <c r="F95" s="250"/>
      <c r="G95" s="250"/>
      <c r="H95" s="250"/>
      <c r="I95" s="255"/>
      <c r="J95" s="255"/>
      <c r="M95" s="252"/>
      <c r="N95" s="252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</row>
    <row r="96" spans="1:27" s="253" customFormat="1" ht="16.149999999999999" customHeight="1">
      <c r="A96" s="250"/>
      <c r="B96" s="284"/>
      <c r="C96" s="250"/>
      <c r="D96" s="250"/>
      <c r="E96" s="250"/>
      <c r="F96" s="250"/>
      <c r="G96" s="250"/>
      <c r="H96" s="250"/>
      <c r="I96" s="255"/>
      <c r="J96" s="255"/>
      <c r="M96" s="252"/>
      <c r="N96" s="252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</row>
    <row r="97" spans="1:27" s="253" customFormat="1" ht="16.149999999999999" customHeight="1">
      <c r="A97" s="250"/>
      <c r="B97" s="284"/>
      <c r="C97" s="250"/>
      <c r="D97" s="250"/>
      <c r="E97" s="250"/>
      <c r="F97" s="250"/>
      <c r="G97" s="250"/>
      <c r="H97" s="250"/>
      <c r="I97" s="255"/>
      <c r="J97" s="255"/>
      <c r="M97" s="252"/>
      <c r="N97" s="252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</row>
    <row r="98" spans="1:27" s="253" customFormat="1" ht="16.149999999999999" customHeight="1">
      <c r="A98" s="250"/>
      <c r="B98" s="284"/>
      <c r="C98" s="250"/>
      <c r="D98" s="250"/>
      <c r="E98" s="250"/>
      <c r="F98" s="250"/>
      <c r="G98" s="250"/>
      <c r="H98" s="250"/>
      <c r="I98" s="255"/>
      <c r="J98" s="255"/>
      <c r="M98" s="252"/>
      <c r="N98" s="252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</row>
    <row r="99" spans="1:27" s="253" customFormat="1" ht="16.149999999999999" customHeight="1">
      <c r="A99" s="250"/>
      <c r="B99" s="284"/>
      <c r="C99" s="250"/>
      <c r="D99" s="250"/>
      <c r="E99" s="250"/>
      <c r="F99" s="250"/>
      <c r="G99" s="250"/>
      <c r="H99" s="250"/>
      <c r="I99" s="255"/>
      <c r="J99" s="255"/>
      <c r="M99" s="252"/>
      <c r="N99" s="252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</row>
    <row r="100" spans="1:27" s="253" customFormat="1" ht="16.149999999999999" customHeight="1">
      <c r="A100" s="250"/>
      <c r="B100" s="284"/>
      <c r="C100" s="250"/>
      <c r="D100" s="250"/>
      <c r="E100" s="250"/>
      <c r="F100" s="250"/>
      <c r="G100" s="250"/>
      <c r="H100" s="250"/>
      <c r="I100" s="255"/>
      <c r="J100" s="255"/>
      <c r="M100" s="252"/>
      <c r="N100" s="252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</row>
    <row r="101" spans="1:27" s="253" customFormat="1" ht="16.149999999999999" customHeight="1">
      <c r="A101" s="250"/>
      <c r="B101" s="284"/>
      <c r="C101" s="250"/>
      <c r="D101" s="250"/>
      <c r="E101" s="250"/>
      <c r="F101" s="250"/>
      <c r="G101" s="250"/>
      <c r="H101" s="250"/>
      <c r="I101" s="255"/>
      <c r="J101" s="255"/>
      <c r="M101" s="252"/>
      <c r="N101" s="252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</row>
    <row r="102" spans="1:27" s="253" customFormat="1" ht="16.149999999999999" customHeight="1">
      <c r="A102" s="250"/>
      <c r="B102" s="284"/>
      <c r="C102" s="250"/>
      <c r="D102" s="250"/>
      <c r="E102" s="250"/>
      <c r="F102" s="250"/>
      <c r="G102" s="250"/>
      <c r="H102" s="250"/>
      <c r="I102" s="255"/>
      <c r="J102" s="255"/>
      <c r="M102" s="252"/>
      <c r="N102" s="252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</row>
    <row r="103" spans="1:27" s="253" customFormat="1" ht="16.149999999999999" customHeight="1">
      <c r="A103" s="250"/>
      <c r="B103" s="284"/>
      <c r="C103" s="250"/>
      <c r="D103" s="250"/>
      <c r="E103" s="250"/>
      <c r="F103" s="250"/>
      <c r="G103" s="250"/>
      <c r="H103" s="250"/>
      <c r="I103" s="255"/>
      <c r="J103" s="255"/>
      <c r="M103" s="252"/>
      <c r="N103" s="252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</row>
    <row r="104" spans="1:27" s="253" customFormat="1" ht="16.149999999999999" customHeight="1">
      <c r="A104" s="250"/>
      <c r="B104" s="284"/>
      <c r="C104" s="250"/>
      <c r="D104" s="250"/>
      <c r="E104" s="250"/>
      <c r="F104" s="250"/>
      <c r="G104" s="250"/>
      <c r="H104" s="250"/>
      <c r="I104" s="255"/>
      <c r="J104" s="255"/>
      <c r="M104" s="252"/>
      <c r="N104" s="252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</row>
    <row r="105" spans="1:27" s="253" customFormat="1" ht="16.149999999999999" customHeight="1">
      <c r="A105" s="250"/>
      <c r="B105" s="284"/>
      <c r="C105" s="250"/>
      <c r="D105" s="250"/>
      <c r="E105" s="250"/>
      <c r="F105" s="250"/>
      <c r="G105" s="250"/>
      <c r="H105" s="250"/>
      <c r="I105" s="255"/>
      <c r="J105" s="255"/>
      <c r="M105" s="252"/>
      <c r="N105" s="252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</row>
    <row r="106" spans="1:27" s="253" customFormat="1" ht="16.149999999999999" customHeight="1">
      <c r="A106" s="250"/>
      <c r="B106" s="284"/>
      <c r="C106" s="250"/>
      <c r="D106" s="250"/>
      <c r="E106" s="250"/>
      <c r="F106" s="250"/>
      <c r="G106" s="250"/>
      <c r="H106" s="250"/>
      <c r="I106" s="255"/>
      <c r="J106" s="255"/>
      <c r="M106" s="252"/>
      <c r="N106" s="252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</row>
    <row r="107" spans="1:27" s="253" customFormat="1" ht="16.149999999999999" customHeight="1">
      <c r="A107" s="250"/>
      <c r="B107" s="284"/>
      <c r="C107" s="250"/>
      <c r="D107" s="250"/>
      <c r="E107" s="250"/>
      <c r="F107" s="250"/>
      <c r="G107" s="250"/>
      <c r="H107" s="250"/>
      <c r="I107" s="255"/>
      <c r="J107" s="255"/>
      <c r="M107" s="252"/>
      <c r="N107" s="252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</row>
    <row r="108" spans="1:27" s="253" customFormat="1" ht="16.149999999999999" customHeight="1">
      <c r="A108" s="250"/>
      <c r="B108" s="284"/>
      <c r="C108" s="250"/>
      <c r="D108" s="250"/>
      <c r="E108" s="250"/>
      <c r="F108" s="250"/>
      <c r="G108" s="250"/>
      <c r="H108" s="250"/>
      <c r="I108" s="255"/>
      <c r="J108" s="255"/>
      <c r="M108" s="252"/>
      <c r="N108" s="252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</row>
    <row r="109" spans="1:27" s="253" customFormat="1" ht="16.149999999999999" customHeight="1">
      <c r="A109" s="250"/>
      <c r="B109" s="284"/>
      <c r="C109" s="250"/>
      <c r="D109" s="250"/>
      <c r="E109" s="250"/>
      <c r="F109" s="250"/>
      <c r="G109" s="250"/>
      <c r="H109" s="250"/>
      <c r="I109" s="255"/>
      <c r="J109" s="255"/>
      <c r="M109" s="252"/>
      <c r="N109" s="252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</row>
    <row r="110" spans="1:27" s="253" customFormat="1" ht="16.149999999999999" customHeight="1">
      <c r="A110" s="250"/>
      <c r="B110" s="284"/>
      <c r="C110" s="250"/>
      <c r="D110" s="250"/>
      <c r="E110" s="250"/>
      <c r="F110" s="250"/>
      <c r="G110" s="250"/>
      <c r="H110" s="250"/>
      <c r="I110" s="255"/>
      <c r="J110" s="255"/>
      <c r="M110" s="252"/>
      <c r="N110" s="252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</row>
    <row r="111" spans="1:27" s="253" customFormat="1" ht="16.149999999999999" customHeight="1">
      <c r="A111" s="250"/>
      <c r="B111" s="284"/>
      <c r="C111" s="250"/>
      <c r="D111" s="250"/>
      <c r="E111" s="250"/>
      <c r="F111" s="250"/>
      <c r="G111" s="250"/>
      <c r="H111" s="250"/>
      <c r="I111" s="255"/>
      <c r="J111" s="255"/>
      <c r="M111" s="252"/>
      <c r="N111" s="252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</row>
    <row r="112" spans="1:27" s="253" customFormat="1" ht="16.149999999999999" customHeight="1">
      <c r="A112" s="250"/>
      <c r="B112" s="284"/>
      <c r="C112" s="250"/>
      <c r="D112" s="250"/>
      <c r="E112" s="250"/>
      <c r="F112" s="250"/>
      <c r="G112" s="250"/>
      <c r="H112" s="250"/>
      <c r="I112" s="255"/>
      <c r="J112" s="255"/>
      <c r="M112" s="252"/>
      <c r="N112" s="252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</row>
    <row r="113" spans="1:27" s="253" customFormat="1" ht="16.149999999999999" customHeight="1">
      <c r="A113" s="250"/>
      <c r="B113" s="284"/>
      <c r="C113" s="250"/>
      <c r="D113" s="250"/>
      <c r="E113" s="250"/>
      <c r="F113" s="250"/>
      <c r="G113" s="250"/>
      <c r="H113" s="250"/>
      <c r="I113" s="255"/>
      <c r="J113" s="255"/>
      <c r="M113" s="252"/>
      <c r="N113" s="252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</row>
    <row r="114" spans="1:27" s="253" customFormat="1" ht="16.149999999999999" customHeight="1">
      <c r="A114" s="250"/>
      <c r="B114" s="284"/>
      <c r="C114" s="250"/>
      <c r="D114" s="250"/>
      <c r="E114" s="250"/>
      <c r="F114" s="250"/>
      <c r="G114" s="250"/>
      <c r="H114" s="250"/>
      <c r="I114" s="255"/>
      <c r="J114" s="255"/>
      <c r="M114" s="252"/>
      <c r="N114" s="252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</row>
    <row r="115" spans="1:27" s="253" customFormat="1" ht="16.149999999999999" customHeight="1">
      <c r="A115" s="250"/>
      <c r="B115" s="284"/>
      <c r="C115" s="250"/>
      <c r="D115" s="250"/>
      <c r="E115" s="250"/>
      <c r="F115" s="250"/>
      <c r="G115" s="250"/>
      <c r="H115" s="250"/>
      <c r="I115" s="255"/>
      <c r="J115" s="255"/>
      <c r="M115" s="252"/>
      <c r="N115" s="252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</row>
    <row r="116" spans="1:27" s="253" customFormat="1" ht="16.149999999999999" customHeight="1">
      <c r="A116" s="250"/>
      <c r="B116" s="284"/>
      <c r="C116" s="250"/>
      <c r="D116" s="250"/>
      <c r="E116" s="250"/>
      <c r="F116" s="250"/>
      <c r="G116" s="250"/>
      <c r="H116" s="250"/>
      <c r="I116" s="255"/>
      <c r="J116" s="255"/>
      <c r="M116" s="252"/>
      <c r="N116" s="252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</row>
    <row r="117" spans="1:27" s="253" customFormat="1" ht="16.149999999999999" customHeight="1">
      <c r="A117" s="250"/>
      <c r="B117" s="284"/>
      <c r="C117" s="250"/>
      <c r="D117" s="250"/>
      <c r="E117" s="250"/>
      <c r="F117" s="250"/>
      <c r="G117" s="250"/>
      <c r="H117" s="250"/>
      <c r="I117" s="255"/>
      <c r="J117" s="255"/>
      <c r="M117" s="252"/>
      <c r="N117" s="252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</row>
    <row r="118" spans="1:27" s="253" customFormat="1" ht="16.149999999999999" customHeight="1">
      <c r="A118" s="250"/>
      <c r="B118" s="284"/>
      <c r="C118" s="250"/>
      <c r="D118" s="250"/>
      <c r="E118" s="250"/>
      <c r="F118" s="250"/>
      <c r="G118" s="250"/>
      <c r="H118" s="250"/>
      <c r="I118" s="255"/>
      <c r="J118" s="255"/>
      <c r="M118" s="252"/>
      <c r="N118" s="252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</row>
    <row r="119" spans="1:27" s="253" customFormat="1" ht="16.149999999999999" customHeight="1">
      <c r="A119" s="250"/>
      <c r="B119" s="284"/>
      <c r="C119" s="250"/>
      <c r="D119" s="250"/>
      <c r="E119" s="250"/>
      <c r="F119" s="250"/>
      <c r="G119" s="250"/>
      <c r="H119" s="250"/>
      <c r="I119" s="255"/>
      <c r="J119" s="255"/>
      <c r="M119" s="252"/>
      <c r="N119" s="252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</row>
    <row r="120" spans="1:27" s="253" customFormat="1" ht="16.149999999999999" customHeight="1">
      <c r="A120" s="250"/>
      <c r="B120" s="284"/>
      <c r="C120" s="250"/>
      <c r="D120" s="250"/>
      <c r="E120" s="250"/>
      <c r="F120" s="250"/>
      <c r="G120" s="250"/>
      <c r="H120" s="250"/>
      <c r="I120" s="255"/>
      <c r="J120" s="255"/>
      <c r="M120" s="252"/>
      <c r="N120" s="252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</row>
    <row r="121" spans="1:27" s="253" customFormat="1" ht="16.149999999999999" customHeight="1">
      <c r="A121" s="250"/>
      <c r="B121" s="284"/>
      <c r="C121" s="250"/>
      <c r="D121" s="250"/>
      <c r="E121" s="250"/>
      <c r="F121" s="250"/>
      <c r="G121" s="250"/>
      <c r="H121" s="250"/>
      <c r="I121" s="255"/>
      <c r="J121" s="255"/>
      <c r="M121" s="252"/>
      <c r="N121" s="252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</row>
    <row r="122" spans="1:27" s="253" customFormat="1" ht="16.149999999999999" customHeight="1">
      <c r="A122" s="250"/>
      <c r="B122" s="284"/>
      <c r="C122" s="250"/>
      <c r="D122" s="250"/>
      <c r="E122" s="250"/>
      <c r="F122" s="250"/>
      <c r="G122" s="250"/>
      <c r="H122" s="250"/>
      <c r="I122" s="255"/>
      <c r="J122" s="255"/>
      <c r="M122" s="252"/>
      <c r="N122" s="252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</row>
    <row r="123" spans="1:27" s="253" customFormat="1" ht="16.149999999999999" customHeight="1">
      <c r="A123" s="250"/>
      <c r="B123" s="284"/>
      <c r="C123" s="250"/>
      <c r="D123" s="250"/>
      <c r="E123" s="250"/>
      <c r="F123" s="250"/>
      <c r="G123" s="250"/>
      <c r="H123" s="250"/>
      <c r="I123" s="255"/>
      <c r="J123" s="255"/>
      <c r="M123" s="252"/>
      <c r="N123" s="252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</row>
    <row r="124" spans="1:27" s="253" customFormat="1" ht="16.149999999999999" customHeight="1">
      <c r="A124" s="250"/>
      <c r="B124" s="284"/>
      <c r="C124" s="250"/>
      <c r="D124" s="250"/>
      <c r="E124" s="250"/>
      <c r="F124" s="250"/>
      <c r="G124" s="250"/>
      <c r="H124" s="250"/>
      <c r="I124" s="255"/>
      <c r="J124" s="255"/>
      <c r="M124" s="252"/>
      <c r="N124" s="252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</row>
    <row r="125" spans="1:27" s="253" customFormat="1" ht="16.149999999999999" customHeight="1">
      <c r="A125" s="250"/>
      <c r="B125" s="284"/>
      <c r="C125" s="250"/>
      <c r="D125" s="250"/>
      <c r="E125" s="250"/>
      <c r="F125" s="250"/>
      <c r="G125" s="250"/>
      <c r="H125" s="250"/>
      <c r="I125" s="255"/>
      <c r="J125" s="255"/>
      <c r="M125" s="252"/>
      <c r="N125" s="252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</row>
    <row r="126" spans="1:27" s="253" customFormat="1" ht="16.149999999999999" customHeight="1">
      <c r="A126" s="250"/>
      <c r="B126" s="284"/>
      <c r="C126" s="250"/>
      <c r="D126" s="250"/>
      <c r="E126" s="250"/>
      <c r="F126" s="250"/>
      <c r="G126" s="250"/>
      <c r="H126" s="250"/>
      <c r="I126" s="255"/>
      <c r="J126" s="255"/>
      <c r="M126" s="252"/>
      <c r="N126" s="252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</row>
    <row r="127" spans="1:27" s="253" customFormat="1" ht="16.149999999999999" customHeight="1">
      <c r="A127" s="250"/>
      <c r="B127" s="284"/>
      <c r="C127" s="250"/>
      <c r="D127" s="250"/>
      <c r="E127" s="250"/>
      <c r="F127" s="250"/>
      <c r="G127" s="250"/>
      <c r="H127" s="250"/>
      <c r="I127" s="255"/>
      <c r="J127" s="255"/>
      <c r="M127" s="252"/>
      <c r="N127" s="252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</row>
    <row r="128" spans="1:27" s="253" customFormat="1" ht="16.149999999999999" customHeight="1">
      <c r="A128" s="250"/>
      <c r="B128" s="284"/>
      <c r="C128" s="250"/>
      <c r="D128" s="250"/>
      <c r="E128" s="250"/>
      <c r="F128" s="250"/>
      <c r="G128" s="250"/>
      <c r="H128" s="250"/>
      <c r="I128" s="255"/>
      <c r="J128" s="255"/>
      <c r="M128" s="252"/>
      <c r="N128" s="252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</row>
    <row r="129" spans="1:27" s="253" customFormat="1" ht="16.149999999999999" customHeight="1">
      <c r="A129" s="250"/>
      <c r="B129" s="284"/>
      <c r="C129" s="250"/>
      <c r="D129" s="250"/>
      <c r="E129" s="250"/>
      <c r="F129" s="250"/>
      <c r="G129" s="250"/>
      <c r="H129" s="250"/>
      <c r="I129" s="255"/>
      <c r="J129" s="255"/>
      <c r="M129" s="252"/>
      <c r="N129" s="252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</row>
    <row r="130" spans="1:27" s="253" customFormat="1" ht="16.149999999999999" customHeight="1">
      <c r="A130" s="250"/>
      <c r="B130" s="284"/>
      <c r="C130" s="250"/>
      <c r="D130" s="250"/>
      <c r="E130" s="250"/>
      <c r="F130" s="250"/>
      <c r="G130" s="250"/>
      <c r="H130" s="250"/>
      <c r="I130" s="255"/>
      <c r="J130" s="255"/>
      <c r="M130" s="252"/>
      <c r="N130" s="252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</row>
    <row r="131" spans="1:27" s="253" customFormat="1" ht="16.149999999999999" customHeight="1">
      <c r="A131" s="250"/>
      <c r="B131" s="284"/>
      <c r="C131" s="250"/>
      <c r="D131" s="250"/>
      <c r="E131" s="250"/>
      <c r="F131" s="250"/>
      <c r="G131" s="250"/>
      <c r="H131" s="250"/>
      <c r="I131" s="255"/>
      <c r="J131" s="255"/>
      <c r="M131" s="252"/>
      <c r="N131" s="252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</row>
    <row r="132" spans="1:27" s="253" customFormat="1" ht="16.149999999999999" customHeight="1">
      <c r="A132" s="250"/>
      <c r="B132" s="284"/>
      <c r="C132" s="250"/>
      <c r="D132" s="250"/>
      <c r="E132" s="250"/>
      <c r="F132" s="250"/>
      <c r="G132" s="250"/>
      <c r="H132" s="250"/>
      <c r="I132" s="255"/>
      <c r="J132" s="255"/>
      <c r="M132" s="252"/>
      <c r="N132" s="252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</row>
    <row r="133" spans="1:27" s="253" customFormat="1" ht="16.149999999999999" customHeight="1">
      <c r="A133" s="250"/>
      <c r="B133" s="284"/>
      <c r="C133" s="250"/>
      <c r="D133" s="250"/>
      <c r="E133" s="250"/>
      <c r="F133" s="250"/>
      <c r="G133" s="250"/>
      <c r="H133" s="250"/>
      <c r="I133" s="255"/>
      <c r="J133" s="255"/>
      <c r="M133" s="252"/>
      <c r="N133" s="252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</row>
    <row r="134" spans="1:27" s="253" customFormat="1" ht="16.149999999999999" customHeight="1">
      <c r="A134" s="250"/>
      <c r="B134" s="284"/>
      <c r="C134" s="250"/>
      <c r="D134" s="250"/>
      <c r="E134" s="250"/>
      <c r="F134" s="250"/>
      <c r="G134" s="250"/>
      <c r="H134" s="250"/>
      <c r="I134" s="255"/>
      <c r="J134" s="255"/>
      <c r="M134" s="252"/>
      <c r="N134" s="252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</row>
    <row r="135" spans="1:27" s="253" customFormat="1" ht="16.149999999999999" customHeight="1">
      <c r="A135" s="250"/>
      <c r="B135" s="284"/>
      <c r="C135" s="250"/>
      <c r="D135" s="250"/>
      <c r="E135" s="250"/>
      <c r="F135" s="250"/>
      <c r="G135" s="250"/>
      <c r="H135" s="250"/>
      <c r="I135" s="255"/>
      <c r="J135" s="255"/>
      <c r="M135" s="252"/>
      <c r="N135" s="252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</row>
    <row r="136" spans="1:27" s="253" customFormat="1" ht="16.149999999999999" customHeight="1">
      <c r="A136" s="250"/>
      <c r="B136" s="284"/>
      <c r="C136" s="250"/>
      <c r="D136" s="250"/>
      <c r="E136" s="250"/>
      <c r="F136" s="250"/>
      <c r="G136" s="250"/>
      <c r="H136" s="250"/>
      <c r="I136" s="255"/>
      <c r="J136" s="255"/>
      <c r="M136" s="252"/>
      <c r="N136" s="252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</row>
    <row r="137" spans="1:27" s="253" customFormat="1" ht="16.149999999999999" customHeight="1">
      <c r="A137" s="250"/>
      <c r="B137" s="284"/>
      <c r="C137" s="250"/>
      <c r="D137" s="250"/>
      <c r="E137" s="250"/>
      <c r="F137" s="250"/>
      <c r="G137" s="250"/>
      <c r="H137" s="250"/>
      <c r="I137" s="255"/>
      <c r="J137" s="255"/>
      <c r="M137" s="252"/>
      <c r="N137" s="252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</row>
    <row r="138" spans="1:27" s="253" customFormat="1" ht="16.149999999999999" customHeight="1">
      <c r="A138" s="250"/>
      <c r="B138" s="284"/>
      <c r="C138" s="250"/>
      <c r="D138" s="250"/>
      <c r="E138" s="250"/>
      <c r="F138" s="250"/>
      <c r="G138" s="250"/>
      <c r="H138" s="250"/>
      <c r="I138" s="255"/>
      <c r="J138" s="255"/>
      <c r="M138" s="252"/>
      <c r="N138" s="252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</row>
    <row r="139" spans="1:27" s="253" customFormat="1" ht="16.149999999999999" customHeight="1">
      <c r="A139" s="250"/>
      <c r="B139" s="284"/>
      <c r="C139" s="250"/>
      <c r="D139" s="250"/>
      <c r="E139" s="250"/>
      <c r="F139" s="250"/>
      <c r="G139" s="250"/>
      <c r="H139" s="250"/>
      <c r="I139" s="255"/>
      <c r="J139" s="255"/>
      <c r="M139" s="252"/>
      <c r="N139" s="252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</row>
    <row r="140" spans="1:27" s="253" customFormat="1" ht="16.149999999999999" customHeight="1">
      <c r="A140" s="250"/>
      <c r="B140" s="284"/>
      <c r="C140" s="250"/>
      <c r="D140" s="250"/>
      <c r="E140" s="250"/>
      <c r="F140" s="250"/>
      <c r="G140" s="250"/>
      <c r="H140" s="250"/>
      <c r="I140" s="255"/>
      <c r="J140" s="255"/>
      <c r="M140" s="252"/>
      <c r="N140" s="252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</row>
    <row r="141" spans="1:27" s="253" customFormat="1" ht="16.149999999999999" customHeight="1">
      <c r="A141" s="250"/>
      <c r="B141" s="284"/>
      <c r="C141" s="250"/>
      <c r="D141" s="250"/>
      <c r="E141" s="250"/>
      <c r="F141" s="250"/>
      <c r="G141" s="250"/>
      <c r="H141" s="250"/>
      <c r="I141" s="255"/>
      <c r="J141" s="255"/>
      <c r="M141" s="252"/>
      <c r="N141" s="252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</row>
    <row r="142" spans="1:27" s="253" customFormat="1" ht="16.149999999999999" customHeight="1">
      <c r="A142" s="250"/>
      <c r="B142" s="284"/>
      <c r="C142" s="250"/>
      <c r="D142" s="250"/>
      <c r="E142" s="250"/>
      <c r="F142" s="250"/>
      <c r="G142" s="250"/>
      <c r="H142" s="250"/>
      <c r="I142" s="255"/>
      <c r="J142" s="255"/>
      <c r="M142" s="252"/>
      <c r="N142" s="252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</row>
    <row r="143" spans="1:27" s="253" customFormat="1" ht="16.149999999999999" customHeight="1">
      <c r="A143" s="250"/>
      <c r="B143" s="284"/>
      <c r="C143" s="250"/>
      <c r="D143" s="250"/>
      <c r="E143" s="250"/>
      <c r="F143" s="250"/>
      <c r="G143" s="250"/>
      <c r="H143" s="250"/>
      <c r="I143" s="255"/>
      <c r="J143" s="255"/>
      <c r="M143" s="252"/>
      <c r="N143" s="252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</row>
    <row r="144" spans="1:27" s="253" customFormat="1" ht="16.149999999999999" customHeight="1">
      <c r="A144" s="250"/>
      <c r="B144" s="284"/>
      <c r="C144" s="250"/>
      <c r="D144" s="250"/>
      <c r="E144" s="250"/>
      <c r="F144" s="250"/>
      <c r="G144" s="250"/>
      <c r="H144" s="250"/>
      <c r="I144" s="255"/>
      <c r="J144" s="255"/>
      <c r="M144" s="252"/>
      <c r="N144" s="252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</row>
    <row r="145" spans="1:27" s="253" customFormat="1" ht="16.149999999999999" customHeight="1">
      <c r="A145" s="250"/>
      <c r="B145" s="284"/>
      <c r="C145" s="250"/>
      <c r="D145" s="250"/>
      <c r="E145" s="250"/>
      <c r="F145" s="250"/>
      <c r="G145" s="250"/>
      <c r="H145" s="250"/>
      <c r="I145" s="255"/>
      <c r="J145" s="255"/>
      <c r="M145" s="252"/>
      <c r="N145" s="252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</row>
    <row r="146" spans="1:27" s="253" customFormat="1" ht="16.149999999999999" customHeight="1">
      <c r="A146" s="250"/>
      <c r="B146" s="284"/>
      <c r="C146" s="250"/>
      <c r="D146" s="250"/>
      <c r="E146" s="250"/>
      <c r="F146" s="250"/>
      <c r="G146" s="250"/>
      <c r="H146" s="250"/>
      <c r="I146" s="255"/>
      <c r="J146" s="255"/>
      <c r="M146" s="252"/>
      <c r="N146" s="252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</row>
    <row r="147" spans="1:27" s="253" customFormat="1" ht="16.149999999999999" customHeight="1">
      <c r="A147" s="250"/>
      <c r="B147" s="284"/>
      <c r="C147" s="250"/>
      <c r="D147" s="250"/>
      <c r="E147" s="250"/>
      <c r="F147" s="250"/>
      <c r="G147" s="250"/>
      <c r="H147" s="250"/>
      <c r="I147" s="255"/>
      <c r="J147" s="255"/>
      <c r="M147" s="252"/>
      <c r="N147" s="252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</row>
    <row r="148" spans="1:27" s="253" customFormat="1" ht="16.149999999999999" customHeight="1">
      <c r="A148" s="250"/>
      <c r="B148" s="284"/>
      <c r="C148" s="250"/>
      <c r="D148" s="250"/>
      <c r="E148" s="250"/>
      <c r="F148" s="250"/>
      <c r="G148" s="250"/>
      <c r="H148" s="250"/>
      <c r="I148" s="255"/>
      <c r="J148" s="255"/>
      <c r="M148" s="252"/>
      <c r="N148" s="252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</row>
    <row r="149" spans="1:27" s="253" customFormat="1" ht="16.149999999999999" customHeight="1">
      <c r="A149" s="250"/>
      <c r="B149" s="284"/>
      <c r="C149" s="250"/>
      <c r="D149" s="250"/>
      <c r="E149" s="250"/>
      <c r="F149" s="250"/>
      <c r="G149" s="250"/>
      <c r="H149" s="250"/>
      <c r="I149" s="255"/>
      <c r="J149" s="255"/>
      <c r="M149" s="252"/>
      <c r="N149" s="252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</row>
    <row r="150" spans="1:27" s="253" customFormat="1" ht="16.149999999999999" customHeight="1">
      <c r="A150" s="250"/>
      <c r="B150" s="284"/>
      <c r="C150" s="250"/>
      <c r="D150" s="250"/>
      <c r="E150" s="250"/>
      <c r="F150" s="250"/>
      <c r="G150" s="250"/>
      <c r="H150" s="250"/>
      <c r="I150" s="255"/>
      <c r="J150" s="255"/>
      <c r="M150" s="252"/>
      <c r="N150" s="252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</row>
    <row r="151" spans="1:27" s="253" customFormat="1" ht="16.149999999999999" customHeight="1">
      <c r="A151" s="250"/>
      <c r="B151" s="284"/>
      <c r="C151" s="250"/>
      <c r="D151" s="250"/>
      <c r="E151" s="250"/>
      <c r="F151" s="250"/>
      <c r="G151" s="250"/>
      <c r="H151" s="250"/>
      <c r="I151" s="255"/>
      <c r="J151" s="255"/>
      <c r="M151" s="252"/>
      <c r="N151" s="252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</row>
    <row r="152" spans="1:27" s="253" customFormat="1" ht="16.149999999999999" customHeight="1">
      <c r="A152" s="250"/>
      <c r="B152" s="284"/>
      <c r="C152" s="250"/>
      <c r="D152" s="250"/>
      <c r="E152" s="250"/>
      <c r="F152" s="250"/>
      <c r="G152" s="250"/>
      <c r="H152" s="250"/>
      <c r="I152" s="255"/>
      <c r="J152" s="255"/>
      <c r="M152" s="252"/>
      <c r="N152" s="252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</row>
    <row r="153" spans="1:27" s="253" customFormat="1" ht="16.149999999999999" customHeight="1">
      <c r="A153" s="250"/>
      <c r="B153" s="284"/>
      <c r="C153" s="250"/>
      <c r="D153" s="250"/>
      <c r="E153" s="250"/>
      <c r="F153" s="250"/>
      <c r="G153" s="250"/>
      <c r="H153" s="250"/>
      <c r="I153" s="255"/>
      <c r="J153" s="255"/>
      <c r="M153" s="252"/>
      <c r="N153" s="252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</row>
    <row r="154" spans="1:27" s="253" customFormat="1" ht="16.149999999999999" customHeight="1">
      <c r="A154" s="250"/>
      <c r="B154" s="284"/>
      <c r="C154" s="250"/>
      <c r="D154" s="250"/>
      <c r="E154" s="250"/>
      <c r="F154" s="250"/>
      <c r="G154" s="250"/>
      <c r="H154" s="250"/>
      <c r="I154" s="255"/>
      <c r="J154" s="255"/>
      <c r="M154" s="252"/>
      <c r="N154" s="252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</row>
    <row r="155" spans="1:27" s="253" customFormat="1" ht="16.149999999999999" customHeight="1">
      <c r="A155" s="250"/>
      <c r="B155" s="284"/>
      <c r="C155" s="250"/>
      <c r="D155" s="250"/>
      <c r="E155" s="250"/>
      <c r="F155" s="250"/>
      <c r="G155" s="250"/>
      <c r="H155" s="250"/>
      <c r="I155" s="255"/>
      <c r="J155" s="255"/>
      <c r="M155" s="252"/>
      <c r="N155" s="252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</row>
    <row r="156" spans="1:27" s="253" customFormat="1" ht="16.149999999999999" customHeight="1">
      <c r="A156" s="250"/>
      <c r="B156" s="284"/>
      <c r="C156" s="250"/>
      <c r="D156" s="250"/>
      <c r="E156" s="250"/>
      <c r="F156" s="250"/>
      <c r="G156" s="250"/>
      <c r="H156" s="250"/>
      <c r="I156" s="255"/>
      <c r="J156" s="255"/>
      <c r="M156" s="252"/>
      <c r="N156" s="252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</row>
    <row r="157" spans="1:27" s="253" customFormat="1" ht="16.149999999999999" customHeight="1">
      <c r="A157" s="250"/>
      <c r="B157" s="284"/>
      <c r="C157" s="250"/>
      <c r="D157" s="250"/>
      <c r="E157" s="250"/>
      <c r="F157" s="250"/>
      <c r="G157" s="250"/>
      <c r="H157" s="250"/>
      <c r="I157" s="255"/>
      <c r="J157" s="255"/>
      <c r="M157" s="252"/>
      <c r="N157" s="252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</row>
    <row r="158" spans="1:27" s="253" customFormat="1" ht="16.149999999999999" customHeight="1">
      <c r="A158" s="250"/>
      <c r="B158" s="284"/>
      <c r="C158" s="250"/>
      <c r="D158" s="250"/>
      <c r="E158" s="250"/>
      <c r="F158" s="250"/>
      <c r="G158" s="250"/>
      <c r="H158" s="250"/>
      <c r="I158" s="255"/>
      <c r="J158" s="255"/>
      <c r="M158" s="252"/>
      <c r="N158" s="252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</row>
    <row r="159" spans="1:27" s="253" customFormat="1" ht="16.149999999999999" customHeight="1">
      <c r="A159" s="250"/>
      <c r="B159" s="284"/>
      <c r="C159" s="250"/>
      <c r="D159" s="250"/>
      <c r="E159" s="250"/>
      <c r="F159" s="250"/>
      <c r="G159" s="250"/>
      <c r="H159" s="250"/>
      <c r="I159" s="255"/>
      <c r="J159" s="255"/>
      <c r="M159" s="252"/>
      <c r="N159" s="252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</row>
    <row r="160" spans="1:27" s="253" customFormat="1" ht="16.149999999999999" customHeight="1">
      <c r="A160" s="250"/>
      <c r="B160" s="284"/>
      <c r="C160" s="250"/>
      <c r="D160" s="250"/>
      <c r="E160" s="250"/>
      <c r="F160" s="250"/>
      <c r="G160" s="250"/>
      <c r="H160" s="250"/>
      <c r="I160" s="255"/>
      <c r="J160" s="255"/>
      <c r="M160" s="252"/>
      <c r="N160" s="252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</row>
    <row r="161" spans="1:27" s="253" customFormat="1" ht="16.149999999999999" customHeight="1">
      <c r="A161" s="250"/>
      <c r="B161" s="284"/>
      <c r="C161" s="250"/>
      <c r="D161" s="250"/>
      <c r="E161" s="250"/>
      <c r="F161" s="250"/>
      <c r="G161" s="250"/>
      <c r="H161" s="250"/>
      <c r="I161" s="255"/>
      <c r="J161" s="255"/>
      <c r="M161" s="252"/>
      <c r="N161" s="252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</row>
    <row r="162" spans="1:27" s="253" customFormat="1" ht="16.149999999999999" customHeight="1">
      <c r="A162" s="250"/>
      <c r="B162" s="284"/>
      <c r="C162" s="250"/>
      <c r="D162" s="250"/>
      <c r="E162" s="250"/>
      <c r="F162" s="250"/>
      <c r="G162" s="250"/>
      <c r="H162" s="250"/>
      <c r="I162" s="255"/>
      <c r="J162" s="255"/>
      <c r="M162" s="252"/>
      <c r="N162" s="252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</row>
    <row r="163" spans="1:27" s="253" customFormat="1" ht="16.149999999999999" customHeight="1">
      <c r="A163" s="250"/>
      <c r="B163" s="284"/>
      <c r="C163" s="250"/>
      <c r="D163" s="250"/>
      <c r="E163" s="250"/>
      <c r="F163" s="250"/>
      <c r="G163" s="250"/>
      <c r="H163" s="250"/>
      <c r="I163" s="255"/>
      <c r="J163" s="255"/>
      <c r="M163" s="252"/>
      <c r="N163" s="252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</row>
    <row r="164" spans="1:27" s="253" customFormat="1" ht="16.149999999999999" customHeight="1">
      <c r="A164" s="250"/>
      <c r="B164" s="284"/>
      <c r="C164" s="250"/>
      <c r="D164" s="250"/>
      <c r="E164" s="250"/>
      <c r="F164" s="250"/>
      <c r="G164" s="250"/>
      <c r="H164" s="250"/>
      <c r="I164" s="255"/>
      <c r="J164" s="255"/>
      <c r="M164" s="252"/>
      <c r="N164" s="252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</row>
    <row r="165" spans="1:27" s="253" customFormat="1" ht="16.149999999999999" customHeight="1">
      <c r="A165" s="250"/>
      <c r="B165" s="284"/>
      <c r="C165" s="250"/>
      <c r="D165" s="250"/>
      <c r="E165" s="250"/>
      <c r="F165" s="250"/>
      <c r="G165" s="250"/>
      <c r="H165" s="250"/>
      <c r="I165" s="255"/>
      <c r="J165" s="255"/>
      <c r="M165" s="252"/>
      <c r="N165" s="252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</row>
    <row r="166" spans="1:27" s="253" customFormat="1" ht="16.149999999999999" customHeight="1">
      <c r="A166" s="250"/>
      <c r="B166" s="284"/>
      <c r="C166" s="250"/>
      <c r="D166" s="250"/>
      <c r="E166" s="250"/>
      <c r="F166" s="250"/>
      <c r="G166" s="250"/>
      <c r="H166" s="250"/>
      <c r="I166" s="255"/>
      <c r="J166" s="255"/>
      <c r="M166" s="252"/>
      <c r="N166" s="252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</row>
    <row r="167" spans="1:27" s="253" customFormat="1" ht="16.149999999999999" customHeight="1">
      <c r="A167" s="250"/>
      <c r="B167" s="284"/>
      <c r="C167" s="250"/>
      <c r="D167" s="250"/>
      <c r="E167" s="250"/>
      <c r="F167" s="250"/>
      <c r="G167" s="250"/>
      <c r="H167" s="250"/>
      <c r="I167" s="255"/>
      <c r="J167" s="255"/>
      <c r="M167" s="252"/>
      <c r="N167" s="252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</row>
    <row r="168" spans="1:27" s="253" customFormat="1" ht="16.149999999999999" customHeight="1">
      <c r="A168" s="250"/>
      <c r="B168" s="284"/>
      <c r="C168" s="250"/>
      <c r="D168" s="250"/>
      <c r="E168" s="250"/>
      <c r="F168" s="250"/>
      <c r="G168" s="250"/>
      <c r="H168" s="250"/>
      <c r="I168" s="255"/>
      <c r="J168" s="255"/>
      <c r="M168" s="252"/>
      <c r="N168" s="252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</row>
    <row r="169" spans="1:27" s="253" customFormat="1" ht="16.149999999999999" customHeight="1">
      <c r="A169" s="250"/>
      <c r="B169" s="284"/>
      <c r="C169" s="250"/>
      <c r="D169" s="250"/>
      <c r="E169" s="250"/>
      <c r="F169" s="250"/>
      <c r="G169" s="250"/>
      <c r="H169" s="250"/>
      <c r="I169" s="255"/>
      <c r="J169" s="255"/>
      <c r="M169" s="252"/>
      <c r="N169" s="252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</row>
    <row r="170" spans="1:27" s="253" customFormat="1" ht="16.149999999999999" customHeight="1">
      <c r="A170" s="250"/>
      <c r="B170" s="284"/>
      <c r="C170" s="250"/>
      <c r="D170" s="250"/>
      <c r="E170" s="250"/>
      <c r="F170" s="250"/>
      <c r="G170" s="250"/>
      <c r="H170" s="250"/>
      <c r="I170" s="255"/>
      <c r="J170" s="255"/>
      <c r="M170" s="252"/>
      <c r="N170" s="252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</row>
    <row r="171" spans="1:27" s="253" customFormat="1" ht="16.149999999999999" customHeight="1">
      <c r="A171" s="250"/>
      <c r="B171" s="284"/>
      <c r="C171" s="250"/>
      <c r="D171" s="250"/>
      <c r="E171" s="250"/>
      <c r="F171" s="250"/>
      <c r="G171" s="250"/>
      <c r="H171" s="250"/>
      <c r="I171" s="255"/>
      <c r="J171" s="255"/>
      <c r="M171" s="252"/>
      <c r="N171" s="252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</row>
    <row r="172" spans="1:27" s="253" customFormat="1" ht="16.149999999999999" customHeight="1">
      <c r="A172" s="250"/>
      <c r="B172" s="284"/>
      <c r="C172" s="250"/>
      <c r="D172" s="250"/>
      <c r="E172" s="250"/>
      <c r="F172" s="250"/>
      <c r="G172" s="250"/>
      <c r="H172" s="250"/>
      <c r="I172" s="255"/>
      <c r="J172" s="255"/>
      <c r="M172" s="252"/>
      <c r="N172" s="252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</row>
    <row r="173" spans="1:27" s="253" customFormat="1" ht="16.149999999999999" customHeight="1">
      <c r="A173" s="250"/>
      <c r="B173" s="284"/>
      <c r="C173" s="250"/>
      <c r="D173" s="250"/>
      <c r="E173" s="250"/>
      <c r="F173" s="250"/>
      <c r="G173" s="250"/>
      <c r="H173" s="250"/>
      <c r="I173" s="255"/>
      <c r="J173" s="255"/>
      <c r="M173" s="252"/>
      <c r="N173" s="252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</row>
    <row r="174" spans="1:27" s="253" customFormat="1" ht="16.149999999999999" customHeight="1">
      <c r="A174" s="250"/>
      <c r="B174" s="284"/>
      <c r="C174" s="250"/>
      <c r="D174" s="250"/>
      <c r="E174" s="250"/>
      <c r="F174" s="250"/>
      <c r="G174" s="250"/>
      <c r="H174" s="250"/>
      <c r="I174" s="255"/>
      <c r="J174" s="255"/>
      <c r="M174" s="252"/>
      <c r="N174" s="252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</row>
    <row r="175" spans="1:27" s="253" customFormat="1" ht="16.149999999999999" customHeight="1">
      <c r="A175" s="250"/>
      <c r="B175" s="284"/>
      <c r="C175" s="250"/>
      <c r="D175" s="250"/>
      <c r="E175" s="250"/>
      <c r="F175" s="250"/>
      <c r="G175" s="250"/>
      <c r="H175" s="250"/>
      <c r="I175" s="255"/>
      <c r="J175" s="255"/>
      <c r="M175" s="252"/>
      <c r="N175" s="252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</row>
    <row r="176" spans="1:27" s="253" customFormat="1" ht="16.149999999999999" customHeight="1">
      <c r="A176" s="250"/>
      <c r="B176" s="284"/>
      <c r="C176" s="250"/>
      <c r="D176" s="250"/>
      <c r="E176" s="250"/>
      <c r="F176" s="250"/>
      <c r="G176" s="250"/>
      <c r="H176" s="250"/>
      <c r="I176" s="255"/>
      <c r="J176" s="255"/>
      <c r="M176" s="252"/>
      <c r="N176" s="252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</row>
    <row r="177" spans="1:27" s="253" customFormat="1" ht="16.149999999999999" customHeight="1">
      <c r="A177" s="250"/>
      <c r="B177" s="284"/>
      <c r="C177" s="250"/>
      <c r="D177" s="250"/>
      <c r="E177" s="250"/>
      <c r="F177" s="250"/>
      <c r="G177" s="250"/>
      <c r="H177" s="250"/>
      <c r="I177" s="255"/>
      <c r="J177" s="255"/>
      <c r="M177" s="252"/>
      <c r="N177" s="252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</row>
    <row r="178" spans="1:27" s="253" customFormat="1" ht="16.149999999999999" customHeight="1">
      <c r="A178" s="250"/>
      <c r="B178" s="284"/>
      <c r="C178" s="250"/>
      <c r="D178" s="250"/>
      <c r="E178" s="250"/>
      <c r="F178" s="250"/>
      <c r="G178" s="250"/>
      <c r="H178" s="250"/>
      <c r="I178" s="255"/>
      <c r="J178" s="255"/>
      <c r="M178" s="252"/>
      <c r="N178" s="252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</row>
    <row r="179" spans="1:27" s="253" customFormat="1" ht="16.149999999999999" customHeight="1">
      <c r="A179" s="250"/>
      <c r="B179" s="284"/>
      <c r="C179" s="250"/>
      <c r="D179" s="250"/>
      <c r="E179" s="250"/>
      <c r="F179" s="250"/>
      <c r="G179" s="250"/>
      <c r="H179" s="250"/>
      <c r="I179" s="255"/>
      <c r="J179" s="255"/>
      <c r="M179" s="252"/>
      <c r="N179" s="252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</row>
    <row r="180" spans="1:27" s="253" customFormat="1" ht="16.149999999999999" customHeight="1">
      <c r="A180" s="250"/>
      <c r="B180" s="284"/>
      <c r="C180" s="250"/>
      <c r="D180" s="250"/>
      <c r="E180" s="250"/>
      <c r="F180" s="250"/>
      <c r="G180" s="250"/>
      <c r="H180" s="250"/>
      <c r="I180" s="255"/>
      <c r="J180" s="255"/>
      <c r="M180" s="252"/>
      <c r="N180" s="252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</row>
    <row r="181" spans="1:27" s="253" customFormat="1" ht="16.149999999999999" customHeight="1">
      <c r="A181" s="250"/>
      <c r="B181" s="284"/>
      <c r="C181" s="250"/>
      <c r="D181" s="250"/>
      <c r="E181" s="250"/>
      <c r="F181" s="250"/>
      <c r="G181" s="250"/>
      <c r="H181" s="250"/>
      <c r="I181" s="255"/>
      <c r="J181" s="255"/>
      <c r="M181" s="252"/>
      <c r="N181" s="252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</row>
    <row r="182" spans="1:27" s="253" customFormat="1" ht="16.149999999999999" customHeight="1">
      <c r="A182" s="250"/>
      <c r="B182" s="284"/>
      <c r="C182" s="250"/>
      <c r="D182" s="250"/>
      <c r="E182" s="250"/>
      <c r="F182" s="250"/>
      <c r="G182" s="250"/>
      <c r="H182" s="250"/>
      <c r="I182" s="255"/>
      <c r="J182" s="255"/>
      <c r="M182" s="252"/>
      <c r="N182" s="252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</row>
    <row r="183" spans="1:27" s="253" customFormat="1" ht="16.149999999999999" customHeight="1">
      <c r="A183" s="250"/>
      <c r="B183" s="284"/>
      <c r="C183" s="250"/>
      <c r="D183" s="250"/>
      <c r="E183" s="250"/>
      <c r="F183" s="250"/>
      <c r="G183" s="250"/>
      <c r="H183" s="250"/>
      <c r="I183" s="255"/>
      <c r="J183" s="255"/>
      <c r="M183" s="252"/>
      <c r="N183" s="252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</row>
    <row r="184" spans="1:27" s="253" customFormat="1" ht="16.149999999999999" customHeight="1">
      <c r="A184" s="250"/>
      <c r="B184" s="284"/>
      <c r="C184" s="250"/>
      <c r="D184" s="250"/>
      <c r="E184" s="250"/>
      <c r="F184" s="250"/>
      <c r="G184" s="250"/>
      <c r="H184" s="250"/>
      <c r="I184" s="255"/>
      <c r="J184" s="255"/>
      <c r="M184" s="252"/>
      <c r="N184" s="252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</row>
    <row r="185" spans="1:27" s="253" customFormat="1" ht="16.149999999999999" customHeight="1">
      <c r="A185" s="250"/>
      <c r="B185" s="284"/>
      <c r="C185" s="250"/>
      <c r="D185" s="250"/>
      <c r="E185" s="250"/>
      <c r="F185" s="250"/>
      <c r="G185" s="250"/>
      <c r="H185" s="250"/>
      <c r="I185" s="255"/>
      <c r="J185" s="255"/>
      <c r="M185" s="252"/>
      <c r="N185" s="252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</row>
    <row r="186" spans="1:27" s="253" customFormat="1" ht="16.149999999999999" customHeight="1">
      <c r="A186" s="250"/>
      <c r="B186" s="284"/>
      <c r="C186" s="250"/>
      <c r="D186" s="250"/>
      <c r="E186" s="250"/>
      <c r="F186" s="250"/>
      <c r="G186" s="250"/>
      <c r="H186" s="250"/>
      <c r="I186" s="255"/>
      <c r="J186" s="255"/>
      <c r="M186" s="252"/>
      <c r="N186" s="252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</row>
    <row r="187" spans="1:27" s="253" customFormat="1" ht="16.149999999999999" customHeight="1">
      <c r="A187" s="250"/>
      <c r="B187" s="284"/>
      <c r="C187" s="250"/>
      <c r="D187" s="250"/>
      <c r="E187" s="250"/>
      <c r="F187" s="250"/>
      <c r="G187" s="250"/>
      <c r="H187" s="250"/>
      <c r="I187" s="255"/>
      <c r="J187" s="255"/>
      <c r="M187" s="252"/>
      <c r="N187" s="252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</row>
    <row r="188" spans="1:27" s="253" customFormat="1" ht="16.149999999999999" customHeight="1">
      <c r="A188" s="250"/>
      <c r="B188" s="284"/>
      <c r="C188" s="250"/>
      <c r="D188" s="250"/>
      <c r="E188" s="250"/>
      <c r="F188" s="250"/>
      <c r="G188" s="250"/>
      <c r="H188" s="250"/>
      <c r="I188" s="255"/>
      <c r="J188" s="255"/>
      <c r="M188" s="252"/>
      <c r="N188" s="252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</row>
    <row r="189" spans="1:27" s="253" customFormat="1" ht="16.149999999999999" customHeight="1">
      <c r="A189" s="250"/>
      <c r="B189" s="284"/>
      <c r="C189" s="250"/>
      <c r="D189" s="250"/>
      <c r="E189" s="250"/>
      <c r="F189" s="250"/>
      <c r="G189" s="250"/>
      <c r="H189" s="250"/>
      <c r="I189" s="255"/>
      <c r="J189" s="255"/>
      <c r="M189" s="252"/>
      <c r="N189" s="252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</row>
    <row r="190" spans="1:27" s="253" customFormat="1" ht="16.149999999999999" customHeight="1">
      <c r="A190" s="250"/>
      <c r="B190" s="284"/>
      <c r="C190" s="250"/>
      <c r="D190" s="250"/>
      <c r="E190" s="250"/>
      <c r="F190" s="250"/>
      <c r="G190" s="250"/>
      <c r="H190" s="250"/>
      <c r="I190" s="255"/>
      <c r="J190" s="255"/>
      <c r="M190" s="252"/>
      <c r="N190" s="252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</row>
    <row r="191" spans="1:27" s="253" customFormat="1" ht="16.149999999999999" customHeight="1">
      <c r="A191" s="250"/>
      <c r="B191" s="284"/>
      <c r="C191" s="250"/>
      <c r="D191" s="250"/>
      <c r="E191" s="250"/>
      <c r="F191" s="250"/>
      <c r="G191" s="250"/>
      <c r="H191" s="250"/>
      <c r="I191" s="255"/>
      <c r="J191" s="255"/>
      <c r="M191" s="252"/>
      <c r="N191" s="252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</row>
    <row r="192" spans="1:27" s="253" customFormat="1" ht="16.149999999999999" customHeight="1">
      <c r="A192" s="250"/>
      <c r="B192" s="284"/>
      <c r="C192" s="250"/>
      <c r="D192" s="250"/>
      <c r="E192" s="250"/>
      <c r="F192" s="250"/>
      <c r="G192" s="250"/>
      <c r="H192" s="250"/>
      <c r="I192" s="255"/>
      <c r="J192" s="255"/>
      <c r="M192" s="252"/>
      <c r="N192" s="252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</row>
    <row r="193" spans="1:27" s="253" customFormat="1" ht="16.149999999999999" customHeight="1">
      <c r="A193" s="250"/>
      <c r="B193" s="284"/>
      <c r="C193" s="250"/>
      <c r="D193" s="250"/>
      <c r="E193" s="250"/>
      <c r="F193" s="250"/>
      <c r="G193" s="250"/>
      <c r="H193" s="250"/>
      <c r="I193" s="255"/>
      <c r="J193" s="255"/>
      <c r="M193" s="252"/>
      <c r="N193" s="252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</row>
    <row r="194" spans="1:27" s="253" customFormat="1" ht="16.149999999999999" customHeight="1">
      <c r="A194" s="250"/>
      <c r="B194" s="284"/>
      <c r="C194" s="250"/>
      <c r="D194" s="250"/>
      <c r="E194" s="250"/>
      <c r="F194" s="250"/>
      <c r="G194" s="250"/>
      <c r="H194" s="250"/>
      <c r="I194" s="255"/>
      <c r="J194" s="255"/>
      <c r="M194" s="252"/>
      <c r="N194" s="252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</row>
    <row r="195" spans="1:27" s="253" customFormat="1" ht="16.149999999999999" customHeight="1">
      <c r="A195" s="250"/>
      <c r="B195" s="284"/>
      <c r="C195" s="250"/>
      <c r="D195" s="250"/>
      <c r="E195" s="250"/>
      <c r="F195" s="250"/>
      <c r="G195" s="250"/>
      <c r="H195" s="250"/>
      <c r="I195" s="250"/>
      <c r="J195" s="255"/>
      <c r="M195" s="252"/>
      <c r="N195" s="252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</row>
    <row r="196" spans="1:27" s="253" customFormat="1" ht="16.149999999999999" customHeight="1">
      <c r="A196" s="250"/>
      <c r="B196" s="284"/>
      <c r="C196" s="250"/>
      <c r="D196" s="250"/>
      <c r="E196" s="250"/>
      <c r="F196" s="250"/>
      <c r="G196" s="250"/>
      <c r="H196" s="250"/>
      <c r="I196" s="250"/>
      <c r="J196" s="255"/>
      <c r="M196" s="252"/>
      <c r="N196" s="252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</row>
    <row r="197" spans="1:27" s="253" customFormat="1" ht="16.149999999999999" customHeight="1">
      <c r="A197" s="250"/>
      <c r="B197" s="284"/>
      <c r="C197" s="250"/>
      <c r="D197" s="250"/>
      <c r="E197" s="250"/>
      <c r="F197" s="250"/>
      <c r="G197" s="250"/>
      <c r="H197" s="250"/>
      <c r="I197" s="250"/>
      <c r="J197" s="255"/>
      <c r="M197" s="252"/>
      <c r="N197" s="252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</row>
    <row r="198" spans="1:27" s="253" customFormat="1" ht="16.149999999999999" customHeight="1">
      <c r="A198" s="250"/>
      <c r="B198" s="284"/>
      <c r="C198" s="250"/>
      <c r="D198" s="250"/>
      <c r="E198" s="250"/>
      <c r="F198" s="250"/>
      <c r="G198" s="250"/>
      <c r="H198" s="250"/>
      <c r="I198" s="250"/>
      <c r="J198" s="255"/>
      <c r="M198" s="252"/>
      <c r="N198" s="252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</row>
    <row r="199" spans="1:27" s="253" customFormat="1" ht="16.149999999999999" customHeight="1">
      <c r="A199" s="250"/>
      <c r="B199" s="284"/>
      <c r="C199" s="250"/>
      <c r="D199" s="250"/>
      <c r="E199" s="250"/>
      <c r="F199" s="250"/>
      <c r="G199" s="250"/>
      <c r="H199" s="250"/>
      <c r="I199" s="250"/>
      <c r="J199" s="255"/>
      <c r="M199" s="252"/>
      <c r="N199" s="252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</row>
    <row r="200" spans="1:27" ht="16.149999999999999" customHeight="1">
      <c r="J200" s="255"/>
    </row>
    <row r="201" spans="1:27" ht="16.149999999999999" customHeight="1">
      <c r="J201" s="255"/>
    </row>
  </sheetData>
  <mergeCells count="1">
    <mergeCell ref="B2:D2"/>
  </mergeCells>
  <conditionalFormatting sqref="F7:F18">
    <cfRule type="cellIs" dxfId="2" priority="1" operator="greaterThan">
      <formula>1</formula>
    </cfRule>
    <cfRule type="cellIs" dxfId="1" priority="2" operator="greaterThan">
      <formula>1</formula>
    </cfRule>
    <cfRule type="cellIs" dxfId="0" priority="3" operator="greaterThan">
      <formula>0</formula>
    </cfRule>
  </conditionalFormatting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1" tint="4.9989318521683403E-2"/>
    <pageSetUpPr autoPageBreaks="0"/>
  </sheetPr>
  <dimension ref="A1:N202"/>
  <sheetViews>
    <sheetView showGridLines="0" showRowColHeaders="0" zoomScaleNormal="100" workbookViewId="0">
      <selection activeCell="B2" sqref="B2:C2"/>
    </sheetView>
  </sheetViews>
  <sheetFormatPr defaultColWidth="9.28515625" defaultRowHeight="16.149999999999999" customHeight="1"/>
  <cols>
    <col min="1" max="1" width="4.5703125" style="250" customWidth="1"/>
    <col min="2" max="2" width="9.28515625" style="284" customWidth="1"/>
    <col min="3" max="7" width="9.28515625" style="250" customWidth="1"/>
    <col min="8" max="8" width="19.7109375" style="250" bestFit="1" customWidth="1"/>
    <col min="9" max="9" width="7.7109375" style="250" customWidth="1"/>
    <col min="10" max="10" width="7.42578125" style="250" customWidth="1"/>
    <col min="11" max="12" width="4.7109375" style="253" customWidth="1"/>
    <col min="13" max="16384" width="9.28515625" style="250"/>
  </cols>
  <sheetData>
    <row r="1" spans="1:13" ht="11.1" customHeight="1"/>
    <row r="2" spans="1:13" ht="23.25">
      <c r="A2" s="243"/>
      <c r="B2" s="1546" t="s">
        <v>55</v>
      </c>
      <c r="C2" s="1546"/>
      <c r="L2" s="292"/>
    </row>
    <row r="3" spans="1:13" ht="15.75">
      <c r="A3" s="243"/>
      <c r="B3" s="440" t="s">
        <v>56</v>
      </c>
      <c r="L3" s="292"/>
    </row>
    <row r="4" spans="1:13" s="251" customFormat="1" ht="8.1" customHeight="1" thickBot="1">
      <c r="A4" s="243"/>
      <c r="B4" s="450"/>
      <c r="C4" s="250"/>
      <c r="D4" s="250"/>
      <c r="E4" s="250"/>
      <c r="F4" s="250"/>
      <c r="G4" s="250"/>
      <c r="H4" s="250"/>
      <c r="I4" s="250"/>
      <c r="J4" s="250"/>
      <c r="K4" s="253"/>
      <c r="L4" s="292"/>
    </row>
    <row r="5" spans="1:13" s="251" customFormat="1" ht="13.15" customHeight="1">
      <c r="A5" s="241"/>
      <c r="B5" s="460" t="s">
        <v>57</v>
      </c>
      <c r="C5" s="444"/>
      <c r="D5" s="444"/>
      <c r="E5" s="365"/>
      <c r="F5" s="445"/>
      <c r="G5" s="446"/>
      <c r="H5" s="446"/>
      <c r="I5" s="446"/>
      <c r="J5" s="446"/>
      <c r="K5" s="447"/>
      <c r="L5" s="288"/>
    </row>
    <row r="6" spans="1:13" s="251" customFormat="1" ht="13.15" customHeight="1">
      <c r="A6" s="293"/>
      <c r="B6" s="461" t="s">
        <v>58</v>
      </c>
      <c r="C6" s="448"/>
      <c r="D6" s="448"/>
      <c r="E6" s="448"/>
      <c r="F6" s="448"/>
      <c r="G6" s="448"/>
      <c r="H6" s="448"/>
      <c r="I6" s="448"/>
      <c r="J6" s="448"/>
      <c r="K6" s="449"/>
      <c r="L6" s="288"/>
    </row>
    <row r="7" spans="1:13" s="251" customFormat="1" ht="13.15" customHeight="1">
      <c r="A7" s="241"/>
      <c r="B7" s="461" t="s">
        <v>59</v>
      </c>
      <c r="C7" s="227"/>
      <c r="D7" s="227"/>
      <c r="E7" s="227"/>
      <c r="F7" s="227"/>
      <c r="G7" s="227"/>
      <c r="H7" s="227"/>
      <c r="I7" s="227"/>
      <c r="J7" s="227"/>
      <c r="K7" s="366"/>
      <c r="L7" s="288"/>
      <c r="M7" s="241"/>
    </row>
    <row r="8" spans="1:13" s="251" customFormat="1" ht="13.15" customHeight="1">
      <c r="A8" s="241"/>
      <c r="B8" s="461" t="s">
        <v>60</v>
      </c>
      <c r="C8" s="227"/>
      <c r="D8" s="227"/>
      <c r="E8" s="227"/>
      <c r="F8" s="227"/>
      <c r="G8" s="227"/>
      <c r="H8" s="227"/>
      <c r="I8" s="227"/>
      <c r="J8" s="227"/>
      <c r="K8" s="366"/>
      <c r="L8" s="288"/>
      <c r="M8" s="241"/>
    </row>
    <row r="9" spans="1:13" s="251" customFormat="1" ht="13.15" customHeight="1">
      <c r="A9" s="241"/>
      <c r="B9" s="461"/>
      <c r="C9" s="227"/>
      <c r="D9" s="227"/>
      <c r="E9" s="227"/>
      <c r="F9" s="227"/>
      <c r="G9" s="227"/>
      <c r="H9" s="227"/>
      <c r="I9" s="227"/>
      <c r="J9" s="227"/>
      <c r="K9" s="366"/>
      <c r="L9" s="288"/>
      <c r="M9" s="241"/>
    </row>
    <row r="10" spans="1:13" s="251" customFormat="1" ht="13.15" customHeight="1">
      <c r="A10" s="241"/>
      <c r="B10" s="367" t="s">
        <v>61</v>
      </c>
      <c r="C10" s="227"/>
      <c r="D10" s="227"/>
      <c r="E10" s="227"/>
      <c r="F10" s="227"/>
      <c r="G10" s="227"/>
      <c r="H10" s="227"/>
      <c r="I10" s="227"/>
      <c r="J10" s="227"/>
      <c r="K10" s="366"/>
      <c r="L10" s="288"/>
    </row>
    <row r="11" spans="1:13" s="251" customFormat="1" ht="11.1" customHeight="1">
      <c r="A11" s="241"/>
      <c r="B11" s="369" t="s">
        <v>62</v>
      </c>
      <c r="C11" s="227"/>
      <c r="D11" s="227"/>
      <c r="E11" s="227"/>
      <c r="F11" s="227"/>
      <c r="G11" s="227"/>
      <c r="H11" s="227"/>
      <c r="I11" s="227"/>
      <c r="J11" s="227"/>
      <c r="K11" s="366"/>
      <c r="L11" s="288"/>
    </row>
    <row r="12" spans="1:13" s="251" customFormat="1" ht="13.15" customHeight="1">
      <c r="A12" s="241"/>
      <c r="B12" s="369" t="s">
        <v>63</v>
      </c>
      <c r="C12" s="227"/>
      <c r="D12" s="227"/>
      <c r="E12" s="227"/>
      <c r="F12" s="227"/>
      <c r="G12" s="227"/>
      <c r="H12" s="227"/>
      <c r="I12" s="227"/>
      <c r="J12" s="227"/>
      <c r="K12" s="366"/>
    </row>
    <row r="13" spans="1:13" s="251" customFormat="1" ht="13.15" customHeight="1">
      <c r="A13" s="241"/>
      <c r="B13" s="369"/>
      <c r="C13" s="227"/>
      <c r="D13" s="227"/>
      <c r="E13" s="227"/>
      <c r="F13" s="227"/>
      <c r="G13" s="227"/>
      <c r="H13" s="227"/>
      <c r="I13" s="227"/>
      <c r="J13" s="227"/>
      <c r="K13" s="366"/>
      <c r="L13" s="288"/>
    </row>
    <row r="14" spans="1:13" s="251" customFormat="1" ht="13.15" customHeight="1">
      <c r="A14" s="241"/>
      <c r="B14" s="367" t="s">
        <v>64</v>
      </c>
      <c r="C14" s="226"/>
      <c r="D14" s="226"/>
      <c r="E14" s="226"/>
      <c r="F14" s="226"/>
      <c r="G14" s="226"/>
      <c r="H14" s="226"/>
      <c r="I14" s="226"/>
      <c r="J14" s="226"/>
      <c r="K14" s="366"/>
      <c r="L14" s="288"/>
    </row>
    <row r="15" spans="1:13" s="251" customFormat="1" ht="11.1" customHeight="1">
      <c r="A15" s="241"/>
      <c r="B15" s="369" t="s">
        <v>65</v>
      </c>
      <c r="C15" s="227"/>
      <c r="D15" s="227"/>
      <c r="E15" s="227"/>
      <c r="F15" s="227"/>
      <c r="G15" s="227"/>
      <c r="H15" s="227"/>
      <c r="I15" s="227"/>
      <c r="J15" s="227"/>
      <c r="K15" s="366"/>
      <c r="L15" s="288"/>
    </row>
    <row r="16" spans="1:13" s="251" customFormat="1" ht="13.15" customHeight="1">
      <c r="A16" s="241"/>
      <c r="B16" s="369" t="s">
        <v>66</v>
      </c>
      <c r="C16" s="227"/>
      <c r="D16" s="227"/>
      <c r="E16" s="227"/>
      <c r="F16" s="227"/>
      <c r="G16" s="227"/>
      <c r="H16" s="227"/>
      <c r="I16" s="227"/>
      <c r="J16" s="227"/>
      <c r="K16" s="366"/>
      <c r="L16" s="288"/>
    </row>
    <row r="17" spans="1:14" s="251" customFormat="1" ht="13.15" customHeight="1">
      <c r="A17" s="241"/>
      <c r="B17" s="369"/>
      <c r="C17" s="227"/>
      <c r="D17" s="227"/>
      <c r="E17" s="227"/>
      <c r="F17" s="227"/>
      <c r="G17" s="227"/>
      <c r="H17" s="227"/>
      <c r="I17" s="227"/>
      <c r="J17" s="227"/>
      <c r="K17" s="366"/>
      <c r="L17" s="288"/>
    </row>
    <row r="18" spans="1:14" s="251" customFormat="1" ht="13.15" customHeight="1">
      <c r="A18" s="241"/>
      <c r="B18" s="368" t="s">
        <v>67</v>
      </c>
      <c r="C18" s="227"/>
      <c r="D18" s="227"/>
      <c r="E18" s="227"/>
      <c r="F18" s="227"/>
      <c r="G18" s="227"/>
      <c r="H18" s="227"/>
      <c r="I18" s="227"/>
      <c r="J18" s="227"/>
      <c r="K18" s="366"/>
      <c r="L18" s="288"/>
    </row>
    <row r="19" spans="1:14" s="251" customFormat="1" ht="13.15" customHeight="1">
      <c r="A19" s="241"/>
      <c r="B19" s="369" t="s">
        <v>68</v>
      </c>
      <c r="C19" s="227"/>
      <c r="D19" s="227"/>
      <c r="E19" s="227"/>
      <c r="F19" s="227"/>
      <c r="G19" s="227"/>
      <c r="H19" s="227"/>
      <c r="I19" s="227"/>
      <c r="J19" s="227"/>
      <c r="K19" s="366"/>
      <c r="L19" s="288"/>
    </row>
    <row r="20" spans="1:14" s="251" customFormat="1" ht="13.15" customHeight="1">
      <c r="A20" s="241"/>
      <c r="B20" s="369" t="s">
        <v>69</v>
      </c>
      <c r="C20" s="227"/>
      <c r="D20" s="227"/>
      <c r="E20" s="227"/>
      <c r="F20" s="227"/>
      <c r="G20" s="227"/>
      <c r="H20" s="227"/>
      <c r="I20" s="227"/>
      <c r="J20" s="227"/>
      <c r="K20" s="366"/>
      <c r="L20" s="288"/>
    </row>
    <row r="21" spans="1:14" s="251" customFormat="1" ht="13.15" customHeight="1">
      <c r="A21" s="241"/>
      <c r="B21" s="369" t="s">
        <v>70</v>
      </c>
      <c r="C21" s="227"/>
      <c r="D21" s="227"/>
      <c r="E21" s="227"/>
      <c r="F21" s="227"/>
      <c r="G21" s="227"/>
      <c r="H21" s="227"/>
      <c r="I21" s="227"/>
      <c r="J21" s="227"/>
      <c r="K21" s="366"/>
      <c r="L21" s="288"/>
    </row>
    <row r="22" spans="1:14" s="251" customFormat="1" ht="13.15" customHeight="1">
      <c r="A22" s="241"/>
      <c r="B22" s="369" t="s">
        <v>71</v>
      </c>
      <c r="C22" s="227"/>
      <c r="D22" s="227"/>
      <c r="E22" s="227"/>
      <c r="F22" s="227"/>
      <c r="G22" s="227"/>
      <c r="H22" s="227"/>
      <c r="I22" s="227"/>
      <c r="J22" s="227"/>
      <c r="K22" s="366"/>
      <c r="L22" s="288"/>
    </row>
    <row r="23" spans="1:14" s="251" customFormat="1" ht="13.15" customHeight="1">
      <c r="A23" s="241"/>
      <c r="B23" s="370" t="s">
        <v>72</v>
      </c>
      <c r="C23" s="227"/>
      <c r="D23" s="227"/>
      <c r="E23" s="227"/>
      <c r="F23" s="227"/>
      <c r="G23" s="227"/>
      <c r="H23" s="227"/>
      <c r="I23" s="227"/>
      <c r="J23" s="227"/>
      <c r="K23" s="366"/>
      <c r="L23" s="288"/>
      <c r="M23" s="241"/>
    </row>
    <row r="24" spans="1:14" s="251" customFormat="1" ht="13.15" customHeight="1">
      <c r="A24" s="241"/>
      <c r="B24" s="369" t="s">
        <v>73</v>
      </c>
      <c r="C24" s="227"/>
      <c r="D24" s="227"/>
      <c r="E24" s="227"/>
      <c r="F24" s="227"/>
      <c r="G24" s="227"/>
      <c r="H24" s="227"/>
      <c r="I24" s="227"/>
      <c r="J24" s="227"/>
      <c r="K24" s="366"/>
      <c r="L24" s="288"/>
      <c r="M24" s="241"/>
    </row>
    <row r="25" spans="1:14" ht="13.15" customHeight="1">
      <c r="B25" s="369"/>
      <c r="C25" s="227"/>
      <c r="D25" s="227"/>
      <c r="E25" s="227"/>
      <c r="F25" s="227"/>
      <c r="G25" s="227"/>
      <c r="H25" s="227"/>
      <c r="I25" s="227"/>
      <c r="J25" s="227"/>
      <c r="K25" s="366"/>
      <c r="L25" s="288"/>
      <c r="M25" s="251"/>
      <c r="N25" s="251"/>
    </row>
    <row r="26" spans="1:14" ht="11.1" customHeight="1">
      <c r="A26" s="241"/>
      <c r="B26" s="367" t="s">
        <v>74</v>
      </c>
      <c r="C26" s="227"/>
      <c r="D26" s="227"/>
      <c r="E26" s="227"/>
      <c r="F26" s="227"/>
      <c r="G26" s="227"/>
      <c r="H26" s="227"/>
      <c r="I26" s="227"/>
      <c r="J26" s="227"/>
      <c r="K26" s="366"/>
      <c r="L26" s="288"/>
      <c r="M26" s="251"/>
      <c r="N26" s="251"/>
    </row>
    <row r="27" spans="1:14" ht="13.15" customHeight="1">
      <c r="A27" s="241"/>
      <c r="B27" s="1547"/>
      <c r="C27" s="1548"/>
      <c r="D27" s="1548"/>
      <c r="E27" s="1548"/>
      <c r="F27" s="1548"/>
      <c r="G27" s="1548"/>
      <c r="H27" s="1548"/>
      <c r="I27" s="1548"/>
      <c r="J27" s="1548"/>
      <c r="K27" s="366"/>
      <c r="L27" s="288"/>
      <c r="M27" s="251"/>
      <c r="N27" s="251"/>
    </row>
    <row r="28" spans="1:14" ht="12" customHeight="1">
      <c r="A28" s="241"/>
      <c r="B28" s="367" t="s">
        <v>75</v>
      </c>
      <c r="C28" s="227"/>
      <c r="D28" s="227"/>
      <c r="E28" s="227"/>
      <c r="F28" s="227"/>
      <c r="G28" s="227"/>
      <c r="H28" s="227"/>
      <c r="I28" s="227"/>
      <c r="J28" s="227"/>
      <c r="K28" s="366"/>
      <c r="L28" s="288"/>
    </row>
    <row r="29" spans="1:14" ht="16.5" thickBot="1">
      <c r="A29" s="241"/>
      <c r="B29" s="1549"/>
      <c r="C29" s="1550"/>
      <c r="D29" s="1550"/>
      <c r="E29" s="1550"/>
      <c r="F29" s="1550"/>
      <c r="G29" s="1550"/>
      <c r="H29" s="1550"/>
      <c r="I29" s="1550"/>
      <c r="J29" s="1550"/>
      <c r="K29" s="371"/>
      <c r="L29" s="288"/>
    </row>
    <row r="30" spans="1:14" ht="12.75">
      <c r="A30" s="241"/>
      <c r="B30" s="237"/>
      <c r="C30" s="237"/>
      <c r="D30" s="240"/>
      <c r="E30" s="237"/>
      <c r="F30" s="237"/>
      <c r="G30" s="237"/>
      <c r="H30" s="237"/>
      <c r="I30" s="237"/>
      <c r="J30" s="223"/>
      <c r="K30" s="252"/>
      <c r="L30" s="252"/>
    </row>
    <row r="31" spans="1:14" ht="18.75" thickBot="1">
      <c r="A31" s="241"/>
      <c r="B31" s="441" t="s">
        <v>76</v>
      </c>
      <c r="C31" s="237"/>
      <c r="D31" s="240"/>
      <c r="E31" s="237"/>
      <c r="F31" s="237"/>
      <c r="G31" s="237"/>
      <c r="H31" s="237"/>
      <c r="I31" s="237"/>
      <c r="J31" s="223"/>
      <c r="K31" s="252"/>
      <c r="L31" s="252"/>
    </row>
    <row r="32" spans="1:14" ht="13.5" thickBot="1">
      <c r="A32" s="241">
        <v>32</v>
      </c>
      <c r="B32" s="455" t="s">
        <v>77</v>
      </c>
      <c r="C32" s="456" t="s">
        <v>78</v>
      </c>
      <c r="D32" s="456" t="s">
        <v>79</v>
      </c>
      <c r="E32" s="457"/>
      <c r="F32" s="459"/>
      <c r="G32" s="458"/>
      <c r="H32" s="237"/>
      <c r="I32" s="237"/>
      <c r="J32" s="223"/>
      <c r="K32" s="252"/>
      <c r="L32" s="252"/>
    </row>
    <row r="33" spans="1:14" s="252" customFormat="1" ht="12.75">
      <c r="A33" s="241">
        <v>33</v>
      </c>
      <c r="B33" s="373" t="s">
        <v>80</v>
      </c>
      <c r="C33" s="374">
        <v>1</v>
      </c>
      <c r="D33" s="375">
        <v>0.8</v>
      </c>
      <c r="E33" s="376" t="s">
        <v>81</v>
      </c>
      <c r="F33" s="377"/>
      <c r="G33" s="372"/>
      <c r="H33" s="237"/>
      <c r="I33" s="237"/>
      <c r="J33" s="223"/>
      <c r="M33" s="250"/>
      <c r="N33" s="250"/>
    </row>
    <row r="34" spans="1:14" s="252" customFormat="1" ht="12.75">
      <c r="A34" s="241">
        <v>34</v>
      </c>
      <c r="B34" s="378">
        <v>0.3125</v>
      </c>
      <c r="C34" s="135">
        <v>0.3125</v>
      </c>
      <c r="D34" s="135">
        <f>C34*$D$33</f>
        <v>0.25</v>
      </c>
      <c r="E34" s="364" t="s">
        <v>82</v>
      </c>
      <c r="F34" s="672"/>
      <c r="G34" s="673"/>
      <c r="H34" s="237"/>
      <c r="I34" s="237"/>
      <c r="J34" s="223"/>
      <c r="M34" s="250"/>
      <c r="N34" s="250"/>
    </row>
    <row r="35" spans="1:14" s="252" customFormat="1" ht="12.75">
      <c r="A35" s="241">
        <v>35</v>
      </c>
      <c r="B35" s="378">
        <v>0.34027777777777773</v>
      </c>
      <c r="C35" s="135">
        <v>0.34027777777777773</v>
      </c>
      <c r="D35" s="135">
        <f t="shared" ref="D35:D39" si="0">C35*$D$33</f>
        <v>0.2722222222222222</v>
      </c>
      <c r="E35" s="364" t="s">
        <v>83</v>
      </c>
      <c r="F35" s="672"/>
      <c r="G35" s="673"/>
      <c r="H35" s="237"/>
      <c r="I35" s="237"/>
      <c r="J35" s="223"/>
      <c r="M35" s="250"/>
      <c r="N35" s="250"/>
    </row>
    <row r="36" spans="1:14" s="252" customFormat="1" ht="12.75">
      <c r="A36" s="241">
        <v>36</v>
      </c>
      <c r="B36" s="378">
        <v>0.22916666666666666</v>
      </c>
      <c r="C36" s="136">
        <v>0.22916666666666666</v>
      </c>
      <c r="D36" s="135">
        <f t="shared" si="0"/>
        <v>0.18333333333333335</v>
      </c>
      <c r="E36" s="364" t="s">
        <v>84</v>
      </c>
      <c r="F36" s="672"/>
      <c r="G36" s="673"/>
      <c r="H36" s="237"/>
      <c r="I36" s="237"/>
      <c r="J36" s="223"/>
      <c r="M36" s="250"/>
      <c r="N36" s="250"/>
    </row>
    <row r="37" spans="1:14" s="252" customFormat="1" ht="12.75">
      <c r="A37" s="241">
        <v>37</v>
      </c>
      <c r="B37" s="378">
        <v>0.14583333333333334</v>
      </c>
      <c r="C37" s="135">
        <v>0.14583333333333334</v>
      </c>
      <c r="D37" s="135">
        <f t="shared" si="0"/>
        <v>0.11666666666666668</v>
      </c>
      <c r="E37" s="364" t="s">
        <v>85</v>
      </c>
      <c r="F37" s="672"/>
      <c r="G37" s="673"/>
      <c r="H37" s="237"/>
      <c r="I37" s="237"/>
      <c r="J37" s="223"/>
    </row>
    <row r="38" spans="1:14" s="252" customFormat="1" ht="12.75">
      <c r="A38" s="241">
        <v>38</v>
      </c>
      <c r="B38" s="378">
        <v>0.25694444444444448</v>
      </c>
      <c r="C38" s="135">
        <v>0.25694444444444448</v>
      </c>
      <c r="D38" s="135">
        <f t="shared" si="0"/>
        <v>0.2055555555555556</v>
      </c>
      <c r="E38" s="364" t="s">
        <v>86</v>
      </c>
      <c r="F38" s="672"/>
      <c r="G38" s="673"/>
      <c r="H38" s="237"/>
      <c r="I38" s="237"/>
      <c r="J38" s="223"/>
    </row>
    <row r="39" spans="1:14" s="252" customFormat="1" ht="13.5" thickBot="1">
      <c r="A39" s="241">
        <v>39</v>
      </c>
      <c r="B39" s="379">
        <v>0.17361111111111113</v>
      </c>
      <c r="C39" s="380">
        <v>0.17361111111111113</v>
      </c>
      <c r="D39" s="135">
        <f t="shared" si="0"/>
        <v>0.13888888888888892</v>
      </c>
      <c r="E39" s="381" t="s">
        <v>87</v>
      </c>
      <c r="F39" s="382"/>
      <c r="G39" s="383"/>
      <c r="H39" s="237"/>
      <c r="I39" s="255"/>
      <c r="J39" s="255"/>
      <c r="K39" s="253"/>
      <c r="L39" s="253"/>
    </row>
    <row r="40" spans="1:14" s="252" customFormat="1" ht="12.75">
      <c r="A40" s="239"/>
      <c r="B40" s="249"/>
      <c r="C40" s="249"/>
      <c r="D40" s="249"/>
      <c r="E40" s="248"/>
      <c r="F40" s="237"/>
      <c r="G40" s="237"/>
      <c r="H40" s="254"/>
      <c r="I40" s="255"/>
      <c r="J40" s="255"/>
      <c r="K40" s="253"/>
      <c r="L40" s="253"/>
    </row>
    <row r="41" spans="1:14" s="252" customFormat="1" ht="12.75">
      <c r="A41" s="237"/>
      <c r="B41" s="256"/>
      <c r="C41" s="260"/>
      <c r="D41" s="260"/>
      <c r="E41" s="254"/>
      <c r="F41" s="254"/>
      <c r="G41" s="254"/>
      <c r="H41" s="254"/>
      <c r="I41" s="255"/>
      <c r="J41" s="255"/>
      <c r="K41" s="253"/>
      <c r="L41" s="253"/>
    </row>
    <row r="42" spans="1:14" s="252" customFormat="1" ht="12.75">
      <c r="A42" s="237"/>
      <c r="B42" s="256"/>
      <c r="C42" s="260"/>
      <c r="D42" s="254"/>
      <c r="E42" s="254"/>
      <c r="F42" s="254"/>
      <c r="G42" s="254"/>
      <c r="H42" s="254"/>
      <c r="I42" s="255"/>
      <c r="J42" s="255"/>
      <c r="K42" s="253"/>
      <c r="L42" s="253"/>
    </row>
    <row r="43" spans="1:14" s="252" customFormat="1" ht="12.75">
      <c r="B43" s="258"/>
      <c r="C43" s="254"/>
      <c r="D43" s="254"/>
      <c r="E43" s="254"/>
      <c r="F43" s="254"/>
      <c r="G43" s="254"/>
      <c r="H43" s="254"/>
      <c r="I43" s="255"/>
      <c r="J43" s="255"/>
      <c r="K43" s="253"/>
      <c r="L43" s="253"/>
    </row>
    <row r="44" spans="1:14" s="252" customFormat="1" ht="12.75">
      <c r="B44" s="256"/>
      <c r="C44" s="254"/>
      <c r="D44" s="254"/>
      <c r="E44" s="254"/>
      <c r="F44" s="254"/>
      <c r="G44" s="254"/>
      <c r="H44" s="254"/>
      <c r="I44" s="255"/>
      <c r="J44" s="255"/>
      <c r="K44" s="253"/>
      <c r="L44" s="253"/>
    </row>
    <row r="45" spans="1:14" s="252" customFormat="1" ht="12.75">
      <c r="B45" s="258"/>
      <c r="C45" s="254"/>
      <c r="D45" s="254"/>
      <c r="E45" s="254"/>
      <c r="F45" s="254"/>
      <c r="G45" s="254"/>
      <c r="H45" s="254"/>
      <c r="I45" s="255"/>
      <c r="J45" s="255"/>
      <c r="K45" s="253"/>
      <c r="L45" s="253"/>
    </row>
    <row r="46" spans="1:14" s="252" customFormat="1" ht="12.75">
      <c r="B46" s="261"/>
      <c r="C46" s="259"/>
      <c r="D46" s="254"/>
      <c r="E46" s="254"/>
      <c r="F46" s="254"/>
      <c r="G46" s="254"/>
      <c r="H46" s="254"/>
      <c r="I46" s="255"/>
      <c r="J46" s="255"/>
      <c r="K46" s="253"/>
      <c r="L46" s="253"/>
    </row>
    <row r="47" spans="1:14" s="252" customFormat="1" ht="12.75">
      <c r="B47" s="261"/>
      <c r="C47" s="254"/>
      <c r="D47" s="254"/>
      <c r="E47" s="254"/>
      <c r="F47" s="254"/>
      <c r="G47" s="254"/>
      <c r="H47" s="254"/>
      <c r="I47" s="255"/>
      <c r="J47" s="255"/>
      <c r="K47" s="253"/>
      <c r="L47" s="253"/>
    </row>
    <row r="48" spans="1:14" s="252" customFormat="1" ht="12.75">
      <c r="B48" s="258"/>
      <c r="C48" s="262"/>
      <c r="D48" s="254"/>
      <c r="E48" s="254"/>
      <c r="F48" s="254"/>
      <c r="G48" s="254"/>
      <c r="H48" s="254"/>
      <c r="I48" s="255"/>
      <c r="J48" s="255"/>
      <c r="K48" s="253"/>
      <c r="L48" s="253"/>
    </row>
    <row r="49" spans="1:14" s="252" customFormat="1" ht="12.75">
      <c r="B49" s="258"/>
      <c r="C49" s="254"/>
      <c r="D49" s="254"/>
      <c r="E49" s="254"/>
      <c r="F49" s="254"/>
      <c r="G49" s="254"/>
      <c r="H49" s="254"/>
      <c r="I49" s="255"/>
      <c r="J49" s="255"/>
      <c r="K49" s="253"/>
      <c r="L49" s="253"/>
    </row>
    <row r="50" spans="1:14" s="252" customFormat="1" ht="12.75">
      <c r="B50" s="256"/>
      <c r="C50" s="254"/>
      <c r="D50" s="259"/>
      <c r="E50" s="254"/>
      <c r="F50" s="254"/>
      <c r="G50" s="254"/>
      <c r="H50" s="254"/>
      <c r="I50" s="255"/>
      <c r="J50" s="255"/>
      <c r="K50" s="253"/>
      <c r="L50" s="253"/>
    </row>
    <row r="51" spans="1:14" s="252" customFormat="1" ht="12.75">
      <c r="B51" s="256"/>
      <c r="C51" s="254"/>
      <c r="D51" s="259"/>
      <c r="E51" s="254"/>
      <c r="F51" s="254"/>
      <c r="G51" s="254"/>
      <c r="H51" s="254"/>
      <c r="I51" s="255"/>
      <c r="J51" s="255"/>
      <c r="K51" s="253"/>
      <c r="L51" s="253"/>
    </row>
    <row r="52" spans="1:14" ht="12.75">
      <c r="A52" s="252"/>
      <c r="B52" s="258"/>
      <c r="C52" s="254"/>
      <c r="D52" s="254"/>
      <c r="E52" s="254"/>
      <c r="F52" s="254"/>
      <c r="G52" s="254"/>
      <c r="H52" s="254"/>
      <c r="I52" s="255"/>
      <c r="J52" s="255"/>
      <c r="M52" s="252"/>
      <c r="N52" s="252"/>
    </row>
    <row r="53" spans="1:14" ht="12.75">
      <c r="A53" s="252"/>
      <c r="B53" s="256"/>
      <c r="C53" s="263"/>
      <c r="D53" s="263"/>
      <c r="E53" s="263"/>
      <c r="F53" s="254"/>
      <c r="G53" s="254"/>
      <c r="H53" s="265"/>
      <c r="I53" s="255"/>
      <c r="J53" s="255"/>
      <c r="M53" s="252"/>
      <c r="N53" s="252"/>
    </row>
    <row r="54" spans="1:14" ht="12.75">
      <c r="A54" s="252"/>
      <c r="B54" s="264"/>
      <c r="C54" s="265"/>
      <c r="D54" s="265"/>
      <c r="E54" s="265"/>
      <c r="F54" s="265"/>
      <c r="G54" s="265"/>
      <c r="H54" s="265"/>
      <c r="I54" s="255"/>
      <c r="J54" s="255"/>
      <c r="M54" s="252"/>
      <c r="N54" s="252"/>
    </row>
    <row r="55" spans="1:14" ht="12.75">
      <c r="A55" s="252"/>
      <c r="B55" s="264"/>
      <c r="C55" s="265"/>
      <c r="D55" s="265"/>
      <c r="E55" s="265"/>
      <c r="F55" s="265"/>
      <c r="G55" s="265"/>
      <c r="H55" s="265"/>
      <c r="I55" s="255"/>
      <c r="J55" s="255"/>
      <c r="M55" s="252"/>
      <c r="N55" s="252"/>
    </row>
    <row r="56" spans="1:14" ht="12.75">
      <c r="A56" s="252"/>
      <c r="B56" s="266"/>
      <c r="C56" s="265"/>
      <c r="D56" s="265"/>
      <c r="E56" s="265"/>
      <c r="F56" s="265"/>
      <c r="G56" s="265"/>
      <c r="H56" s="254"/>
      <c r="I56" s="255"/>
      <c r="J56" s="255"/>
    </row>
    <row r="57" spans="1:14" ht="12.75">
      <c r="A57" s="252"/>
      <c r="B57" s="267"/>
      <c r="C57" s="254"/>
      <c r="D57" s="254"/>
      <c r="E57" s="254"/>
      <c r="F57" s="254"/>
      <c r="G57" s="254"/>
      <c r="H57" s="254"/>
      <c r="I57" s="255"/>
      <c r="J57" s="255"/>
    </row>
    <row r="58" spans="1:14" ht="12.75">
      <c r="A58" s="252"/>
      <c r="B58" s="261"/>
      <c r="C58" s="260"/>
      <c r="D58" s="260"/>
      <c r="E58" s="260"/>
      <c r="F58" s="260"/>
      <c r="G58" s="254"/>
      <c r="H58" s="254"/>
      <c r="I58" s="255"/>
      <c r="J58" s="255"/>
    </row>
    <row r="59" spans="1:14" ht="12.75">
      <c r="A59" s="252"/>
      <c r="B59" s="260"/>
      <c r="C59" s="254"/>
      <c r="D59" s="259"/>
      <c r="E59" s="254"/>
      <c r="F59" s="254"/>
      <c r="G59" s="254"/>
      <c r="H59" s="269"/>
      <c r="I59" s="255"/>
      <c r="J59" s="255"/>
    </row>
    <row r="60" spans="1:14" ht="12.75">
      <c r="A60" s="252"/>
      <c r="B60" s="258"/>
      <c r="C60" s="268"/>
      <c r="D60" s="269"/>
      <c r="E60" s="269"/>
      <c r="F60" s="269"/>
      <c r="G60" s="269"/>
      <c r="H60" s="269"/>
      <c r="I60" s="255"/>
      <c r="J60" s="255"/>
    </row>
    <row r="61" spans="1:14" ht="12.75">
      <c r="A61" s="252"/>
      <c r="B61" s="258"/>
      <c r="C61" s="269"/>
      <c r="D61" s="269"/>
      <c r="E61" s="269"/>
      <c r="F61" s="269"/>
      <c r="G61" s="269"/>
      <c r="H61" s="269"/>
      <c r="I61" s="255"/>
      <c r="J61" s="255"/>
    </row>
    <row r="62" spans="1:14" ht="12.75">
      <c r="A62" s="252"/>
      <c r="B62" s="270"/>
      <c r="C62" s="271"/>
      <c r="D62" s="269"/>
      <c r="E62" s="269"/>
      <c r="F62" s="272"/>
      <c r="G62" s="273"/>
      <c r="H62" s="269"/>
      <c r="I62" s="255"/>
      <c r="J62" s="255"/>
    </row>
    <row r="63" spans="1:14" ht="12.75">
      <c r="B63" s="274"/>
      <c r="C63" s="271"/>
      <c r="D63" s="275"/>
      <c r="E63" s="275"/>
      <c r="F63" s="269"/>
      <c r="G63" s="269"/>
      <c r="H63" s="269"/>
      <c r="I63" s="255"/>
      <c r="J63" s="255"/>
    </row>
    <row r="64" spans="1:14" ht="12.75">
      <c r="B64" s="258"/>
      <c r="C64" s="269"/>
      <c r="D64" s="272"/>
      <c r="E64" s="276"/>
      <c r="F64" s="268"/>
      <c r="G64" s="269"/>
      <c r="H64" s="254"/>
      <c r="I64" s="255"/>
      <c r="J64" s="255"/>
    </row>
    <row r="65" spans="2:10" ht="12.75">
      <c r="B65" s="256"/>
      <c r="C65" s="269"/>
      <c r="D65" s="269"/>
      <c r="E65" s="272"/>
      <c r="F65" s="271"/>
      <c r="G65" s="254"/>
      <c r="H65" s="269"/>
      <c r="I65" s="255"/>
      <c r="J65" s="255"/>
    </row>
    <row r="66" spans="2:10" ht="12.75">
      <c r="B66" s="258"/>
      <c r="C66" s="268"/>
      <c r="D66" s="268"/>
      <c r="E66" s="269"/>
      <c r="F66" s="269"/>
      <c r="G66" s="269"/>
      <c r="H66" s="254"/>
      <c r="I66" s="255"/>
      <c r="J66" s="255"/>
    </row>
    <row r="67" spans="2:10" ht="12.75">
      <c r="B67" s="270"/>
      <c r="C67" s="277"/>
      <c r="D67" s="277"/>
      <c r="E67" s="277"/>
      <c r="F67" s="278"/>
      <c r="G67" s="254"/>
      <c r="H67" s="254"/>
      <c r="I67" s="255"/>
      <c r="J67" s="255"/>
    </row>
    <row r="68" spans="2:10" ht="12.75">
      <c r="B68" s="256"/>
      <c r="C68" s="279"/>
      <c r="D68" s="280"/>
      <c r="E68" s="280"/>
      <c r="F68" s="280"/>
      <c r="G68" s="254"/>
      <c r="H68" s="254"/>
      <c r="I68" s="255"/>
      <c r="J68" s="255"/>
    </row>
    <row r="69" spans="2:10" ht="12.75">
      <c r="B69" s="258"/>
      <c r="C69" s="279"/>
      <c r="D69" s="281"/>
      <c r="E69" s="281"/>
      <c r="F69" s="281"/>
      <c r="G69" s="254"/>
      <c r="H69" s="254"/>
      <c r="I69" s="255"/>
      <c r="J69" s="255"/>
    </row>
    <row r="70" spans="2:10" ht="12.75">
      <c r="B70" s="258"/>
      <c r="C70" s="279"/>
      <c r="D70" s="281"/>
      <c r="E70" s="281"/>
      <c r="F70" s="281"/>
      <c r="G70" s="254"/>
      <c r="H70" s="269"/>
      <c r="I70" s="255"/>
      <c r="J70" s="255"/>
    </row>
    <row r="71" spans="2:10" ht="12.75">
      <c r="B71" s="258"/>
      <c r="C71" s="279"/>
      <c r="D71" s="281"/>
      <c r="E71" s="281"/>
      <c r="F71" s="281"/>
      <c r="G71" s="269"/>
      <c r="H71" s="269"/>
      <c r="I71" s="255"/>
      <c r="J71" s="255"/>
    </row>
    <row r="72" spans="2:10" ht="12.75">
      <c r="B72" s="258"/>
      <c r="C72" s="282"/>
      <c r="D72" s="282"/>
      <c r="E72" s="282"/>
      <c r="F72" s="282"/>
      <c r="G72" s="269"/>
      <c r="H72" s="269"/>
      <c r="I72" s="255"/>
      <c r="J72" s="255"/>
    </row>
    <row r="73" spans="2:10" ht="12.75">
      <c r="B73" s="258"/>
      <c r="C73" s="279"/>
      <c r="D73" s="281"/>
      <c r="E73" s="281"/>
      <c r="F73" s="281"/>
      <c r="G73" s="269"/>
      <c r="H73" s="269"/>
      <c r="I73" s="255"/>
      <c r="J73" s="255"/>
    </row>
    <row r="74" spans="2:10" ht="12.75">
      <c r="B74" s="256"/>
      <c r="C74" s="279"/>
      <c r="D74" s="283"/>
      <c r="E74" s="283"/>
      <c r="F74" s="283"/>
      <c r="G74" s="269"/>
      <c r="H74" s="269"/>
      <c r="I74" s="255"/>
      <c r="J74" s="255"/>
    </row>
    <row r="75" spans="2:10" ht="12.75">
      <c r="B75" s="256"/>
      <c r="C75" s="279"/>
      <c r="D75" s="281"/>
      <c r="E75" s="281"/>
      <c r="F75" s="281"/>
      <c r="G75" s="269"/>
      <c r="H75" s="269"/>
      <c r="I75" s="255"/>
      <c r="J75" s="255"/>
    </row>
    <row r="76" spans="2:10" ht="16.149999999999999" customHeight="1">
      <c r="B76" s="256"/>
      <c r="C76" s="279"/>
      <c r="D76" s="281"/>
      <c r="E76" s="281"/>
      <c r="F76" s="281"/>
      <c r="G76" s="269"/>
      <c r="H76" s="269"/>
      <c r="I76" s="255"/>
      <c r="J76" s="255"/>
    </row>
    <row r="77" spans="2:10" ht="16.149999999999999" customHeight="1">
      <c r="B77" s="258"/>
      <c r="C77" s="279"/>
      <c r="D77" s="281"/>
      <c r="E77" s="281"/>
      <c r="F77" s="281"/>
      <c r="G77" s="269"/>
      <c r="H77" s="269"/>
      <c r="I77" s="255"/>
      <c r="J77" s="255"/>
    </row>
    <row r="78" spans="2:10" ht="16.149999999999999" customHeight="1">
      <c r="B78" s="258"/>
      <c r="C78" s="279"/>
      <c r="D78" s="281"/>
      <c r="E78" s="281"/>
      <c r="F78" s="281"/>
      <c r="G78" s="269"/>
      <c r="H78" s="269"/>
      <c r="I78" s="255"/>
      <c r="J78" s="255"/>
    </row>
    <row r="79" spans="2:10" ht="16.149999999999999" customHeight="1">
      <c r="B79" s="258"/>
      <c r="C79" s="282"/>
      <c r="D79" s="281"/>
      <c r="E79" s="281"/>
      <c r="F79" s="281"/>
      <c r="G79" s="269"/>
      <c r="H79" s="269"/>
      <c r="I79" s="255"/>
      <c r="J79" s="255"/>
    </row>
    <row r="80" spans="2:10" ht="16.149999999999999" customHeight="1">
      <c r="B80" s="258"/>
      <c r="C80" s="282"/>
      <c r="D80" s="281"/>
      <c r="E80" s="281"/>
      <c r="F80" s="281"/>
      <c r="G80" s="269"/>
      <c r="H80" s="269"/>
      <c r="I80" s="255"/>
      <c r="J80" s="255"/>
    </row>
    <row r="81" spans="2:10" ht="16.149999999999999" customHeight="1">
      <c r="B81" s="258"/>
      <c r="C81" s="282"/>
      <c r="D81" s="282"/>
      <c r="E81" s="282"/>
      <c r="F81" s="282"/>
      <c r="G81" s="269"/>
      <c r="H81" s="269"/>
      <c r="I81" s="255"/>
      <c r="J81" s="255"/>
    </row>
    <row r="82" spans="2:10" ht="16.149999999999999" customHeight="1">
      <c r="B82" s="258"/>
      <c r="C82" s="269"/>
      <c r="D82" s="269"/>
      <c r="E82" s="269"/>
      <c r="F82" s="269"/>
      <c r="G82" s="269"/>
      <c r="H82" s="269"/>
      <c r="I82" s="255"/>
      <c r="J82" s="255"/>
    </row>
    <row r="83" spans="2:10" ht="16.149999999999999" customHeight="1">
      <c r="B83" s="258"/>
      <c r="C83" s="269"/>
      <c r="D83" s="269"/>
      <c r="E83" s="269"/>
      <c r="F83" s="269"/>
      <c r="G83" s="269"/>
      <c r="H83" s="269"/>
      <c r="I83" s="255"/>
      <c r="J83" s="255"/>
    </row>
    <row r="84" spans="2:10" ht="16.149999999999999" customHeight="1">
      <c r="B84" s="258"/>
      <c r="C84" s="269"/>
      <c r="D84" s="269"/>
      <c r="E84" s="269"/>
      <c r="F84" s="269"/>
      <c r="G84" s="269"/>
      <c r="H84" s="269"/>
      <c r="I84" s="255"/>
      <c r="J84" s="255"/>
    </row>
    <row r="85" spans="2:10" ht="16.149999999999999" customHeight="1">
      <c r="B85" s="258"/>
      <c r="C85" s="269"/>
      <c r="D85" s="269"/>
      <c r="E85" s="269"/>
      <c r="F85" s="269"/>
      <c r="G85" s="269"/>
      <c r="I85" s="255"/>
      <c r="J85" s="255"/>
    </row>
    <row r="86" spans="2:10" ht="16.149999999999999" customHeight="1">
      <c r="I86" s="255"/>
      <c r="J86" s="255"/>
    </row>
    <row r="87" spans="2:10" ht="16.149999999999999" customHeight="1">
      <c r="I87" s="255"/>
      <c r="J87" s="255"/>
    </row>
    <row r="88" spans="2:10" ht="16.149999999999999" customHeight="1">
      <c r="I88" s="255"/>
      <c r="J88" s="255"/>
    </row>
    <row r="89" spans="2:10" ht="16.149999999999999" customHeight="1">
      <c r="I89" s="255"/>
      <c r="J89" s="255"/>
    </row>
    <row r="90" spans="2:10" ht="16.149999999999999" customHeight="1">
      <c r="I90" s="255"/>
      <c r="J90" s="255"/>
    </row>
    <row r="91" spans="2:10" ht="16.149999999999999" customHeight="1">
      <c r="I91" s="255"/>
      <c r="J91" s="255"/>
    </row>
    <row r="92" spans="2:10" ht="16.149999999999999" customHeight="1">
      <c r="I92" s="255"/>
      <c r="J92" s="255"/>
    </row>
    <row r="93" spans="2:10" ht="16.149999999999999" customHeight="1">
      <c r="I93" s="255"/>
      <c r="J93" s="255"/>
    </row>
    <row r="94" spans="2:10" ht="16.149999999999999" customHeight="1">
      <c r="I94" s="255"/>
      <c r="J94" s="255"/>
    </row>
    <row r="95" spans="2:10" ht="16.149999999999999" customHeight="1">
      <c r="I95" s="255"/>
      <c r="J95" s="255"/>
    </row>
    <row r="96" spans="2:10" ht="16.149999999999999" customHeight="1">
      <c r="I96" s="255"/>
      <c r="J96" s="255"/>
    </row>
    <row r="97" spans="9:10" ht="16.149999999999999" customHeight="1">
      <c r="I97" s="255"/>
      <c r="J97" s="255"/>
    </row>
    <row r="98" spans="9:10" ht="16.149999999999999" customHeight="1">
      <c r="I98" s="255"/>
      <c r="J98" s="255"/>
    </row>
    <row r="99" spans="9:10" ht="16.149999999999999" customHeight="1">
      <c r="I99" s="255"/>
      <c r="J99" s="255"/>
    </row>
    <row r="100" spans="9:10" ht="16.149999999999999" customHeight="1">
      <c r="I100" s="255"/>
      <c r="J100" s="255"/>
    </row>
    <row r="101" spans="9:10" ht="16.149999999999999" customHeight="1">
      <c r="I101" s="255"/>
      <c r="J101" s="255"/>
    </row>
    <row r="102" spans="9:10" ht="16.149999999999999" customHeight="1">
      <c r="I102" s="255"/>
      <c r="J102" s="255"/>
    </row>
    <row r="103" spans="9:10" ht="16.149999999999999" customHeight="1">
      <c r="I103" s="255"/>
      <c r="J103" s="255"/>
    </row>
    <row r="104" spans="9:10" ht="16.149999999999999" customHeight="1">
      <c r="I104" s="255"/>
      <c r="J104" s="255"/>
    </row>
    <row r="105" spans="9:10" ht="16.149999999999999" customHeight="1">
      <c r="I105" s="255"/>
      <c r="J105" s="255"/>
    </row>
    <row r="106" spans="9:10" ht="16.149999999999999" customHeight="1">
      <c r="I106" s="255"/>
      <c r="J106" s="255"/>
    </row>
    <row r="107" spans="9:10" ht="16.149999999999999" customHeight="1">
      <c r="I107" s="255"/>
      <c r="J107" s="255"/>
    </row>
    <row r="108" spans="9:10" ht="16.149999999999999" customHeight="1">
      <c r="I108" s="255"/>
      <c r="J108" s="255"/>
    </row>
    <row r="109" spans="9:10" ht="16.149999999999999" customHeight="1">
      <c r="I109" s="255"/>
      <c r="J109" s="255"/>
    </row>
    <row r="110" spans="9:10" ht="16.149999999999999" customHeight="1">
      <c r="I110" s="255"/>
      <c r="J110" s="255"/>
    </row>
    <row r="111" spans="9:10" ht="16.149999999999999" customHeight="1">
      <c r="I111" s="255"/>
      <c r="J111" s="255"/>
    </row>
    <row r="112" spans="9:10" ht="16.149999999999999" customHeight="1">
      <c r="I112" s="255"/>
      <c r="J112" s="255"/>
    </row>
    <row r="113" spans="9:10" ht="16.149999999999999" customHeight="1">
      <c r="I113" s="255"/>
      <c r="J113" s="255"/>
    </row>
    <row r="114" spans="9:10" ht="16.149999999999999" customHeight="1">
      <c r="I114" s="255"/>
      <c r="J114" s="255"/>
    </row>
    <row r="115" spans="9:10" ht="16.149999999999999" customHeight="1">
      <c r="I115" s="255"/>
      <c r="J115" s="255"/>
    </row>
    <row r="116" spans="9:10" ht="16.149999999999999" customHeight="1">
      <c r="I116" s="255"/>
      <c r="J116" s="255"/>
    </row>
    <row r="117" spans="9:10" ht="16.149999999999999" customHeight="1">
      <c r="I117" s="255"/>
      <c r="J117" s="255"/>
    </row>
    <row r="118" spans="9:10" ht="16.149999999999999" customHeight="1">
      <c r="I118" s="255"/>
      <c r="J118" s="255"/>
    </row>
    <row r="119" spans="9:10" ht="16.149999999999999" customHeight="1">
      <c r="I119" s="255"/>
      <c r="J119" s="255"/>
    </row>
    <row r="120" spans="9:10" ht="16.149999999999999" customHeight="1">
      <c r="I120" s="255"/>
      <c r="J120" s="255"/>
    </row>
    <row r="121" spans="9:10" ht="16.149999999999999" customHeight="1">
      <c r="I121" s="255"/>
      <c r="J121" s="255"/>
    </row>
    <row r="122" spans="9:10" ht="16.149999999999999" customHeight="1">
      <c r="I122" s="255"/>
      <c r="J122" s="255"/>
    </row>
    <row r="123" spans="9:10" ht="16.149999999999999" customHeight="1">
      <c r="I123" s="255"/>
      <c r="J123" s="255"/>
    </row>
    <row r="124" spans="9:10" ht="16.149999999999999" customHeight="1">
      <c r="I124" s="255"/>
      <c r="J124" s="255"/>
    </row>
    <row r="125" spans="9:10" ht="16.149999999999999" customHeight="1">
      <c r="I125" s="255"/>
      <c r="J125" s="255"/>
    </row>
    <row r="126" spans="9:10" ht="16.149999999999999" customHeight="1">
      <c r="I126" s="255"/>
      <c r="J126" s="255"/>
    </row>
    <row r="127" spans="9:10" ht="16.149999999999999" customHeight="1">
      <c r="I127" s="255"/>
      <c r="J127" s="255"/>
    </row>
    <row r="128" spans="9:10" ht="16.149999999999999" customHeight="1">
      <c r="I128" s="255"/>
      <c r="J128" s="255"/>
    </row>
    <row r="129" spans="9:10" ht="16.149999999999999" customHeight="1">
      <c r="I129" s="255"/>
      <c r="J129" s="255"/>
    </row>
    <row r="130" spans="9:10" ht="16.149999999999999" customHeight="1">
      <c r="I130" s="255"/>
      <c r="J130" s="255"/>
    </row>
    <row r="131" spans="9:10" ht="16.149999999999999" customHeight="1">
      <c r="I131" s="255"/>
      <c r="J131" s="255"/>
    </row>
    <row r="132" spans="9:10" ht="16.149999999999999" customHeight="1">
      <c r="I132" s="255"/>
      <c r="J132" s="255"/>
    </row>
    <row r="133" spans="9:10" ht="16.149999999999999" customHeight="1">
      <c r="I133" s="255"/>
      <c r="J133" s="255"/>
    </row>
    <row r="134" spans="9:10" ht="16.149999999999999" customHeight="1">
      <c r="I134" s="255"/>
      <c r="J134" s="255"/>
    </row>
    <row r="135" spans="9:10" ht="16.149999999999999" customHeight="1">
      <c r="I135" s="255"/>
      <c r="J135" s="255"/>
    </row>
    <row r="136" spans="9:10" ht="16.149999999999999" customHeight="1">
      <c r="I136" s="255"/>
      <c r="J136" s="255"/>
    </row>
    <row r="137" spans="9:10" ht="16.149999999999999" customHeight="1">
      <c r="I137" s="255"/>
      <c r="J137" s="255"/>
    </row>
    <row r="138" spans="9:10" ht="16.149999999999999" customHeight="1">
      <c r="I138" s="255"/>
      <c r="J138" s="255"/>
    </row>
    <row r="139" spans="9:10" ht="16.149999999999999" customHeight="1">
      <c r="I139" s="255"/>
      <c r="J139" s="255"/>
    </row>
    <row r="140" spans="9:10" ht="16.149999999999999" customHeight="1">
      <c r="I140" s="255"/>
      <c r="J140" s="255"/>
    </row>
    <row r="141" spans="9:10" ht="16.149999999999999" customHeight="1">
      <c r="I141" s="255"/>
      <c r="J141" s="255"/>
    </row>
    <row r="142" spans="9:10" ht="16.149999999999999" customHeight="1">
      <c r="I142" s="255"/>
      <c r="J142" s="255"/>
    </row>
    <row r="143" spans="9:10" ht="16.149999999999999" customHeight="1">
      <c r="I143" s="255"/>
      <c r="J143" s="255"/>
    </row>
    <row r="144" spans="9:10" ht="16.149999999999999" customHeight="1">
      <c r="I144" s="255"/>
      <c r="J144" s="255"/>
    </row>
    <row r="145" spans="9:10" ht="16.149999999999999" customHeight="1">
      <c r="I145" s="255"/>
      <c r="J145" s="255"/>
    </row>
    <row r="146" spans="9:10" ht="16.149999999999999" customHeight="1">
      <c r="I146" s="255"/>
      <c r="J146" s="255"/>
    </row>
    <row r="147" spans="9:10" ht="16.149999999999999" customHeight="1">
      <c r="I147" s="255"/>
      <c r="J147" s="255"/>
    </row>
    <row r="148" spans="9:10" ht="16.149999999999999" customHeight="1">
      <c r="I148" s="255"/>
      <c r="J148" s="255"/>
    </row>
    <row r="149" spans="9:10" ht="16.149999999999999" customHeight="1">
      <c r="I149" s="255"/>
      <c r="J149" s="255"/>
    </row>
    <row r="150" spans="9:10" ht="16.149999999999999" customHeight="1">
      <c r="I150" s="255"/>
      <c r="J150" s="255"/>
    </row>
    <row r="151" spans="9:10" ht="16.149999999999999" customHeight="1">
      <c r="I151" s="255"/>
      <c r="J151" s="255"/>
    </row>
    <row r="152" spans="9:10" ht="16.149999999999999" customHeight="1">
      <c r="I152" s="255"/>
      <c r="J152" s="255"/>
    </row>
    <row r="153" spans="9:10" ht="16.149999999999999" customHeight="1">
      <c r="I153" s="255"/>
      <c r="J153" s="255"/>
    </row>
    <row r="154" spans="9:10" ht="16.149999999999999" customHeight="1">
      <c r="I154" s="255"/>
      <c r="J154" s="255"/>
    </row>
    <row r="155" spans="9:10" ht="16.149999999999999" customHeight="1">
      <c r="I155" s="255"/>
      <c r="J155" s="255"/>
    </row>
    <row r="156" spans="9:10" ht="16.149999999999999" customHeight="1">
      <c r="I156" s="255"/>
      <c r="J156" s="255"/>
    </row>
    <row r="157" spans="9:10" ht="16.149999999999999" customHeight="1">
      <c r="I157" s="255"/>
      <c r="J157" s="255"/>
    </row>
    <row r="158" spans="9:10" ht="16.149999999999999" customHeight="1">
      <c r="I158" s="255"/>
      <c r="J158" s="255"/>
    </row>
    <row r="159" spans="9:10" ht="16.149999999999999" customHeight="1">
      <c r="I159" s="255"/>
      <c r="J159" s="255"/>
    </row>
    <row r="160" spans="9:10" ht="16.149999999999999" customHeight="1">
      <c r="I160" s="255"/>
      <c r="J160" s="255"/>
    </row>
    <row r="161" spans="9:10" ht="16.149999999999999" customHeight="1">
      <c r="I161" s="255"/>
      <c r="J161" s="255"/>
    </row>
    <row r="162" spans="9:10" ht="16.149999999999999" customHeight="1">
      <c r="I162" s="255"/>
      <c r="J162" s="255"/>
    </row>
    <row r="163" spans="9:10" ht="16.149999999999999" customHeight="1">
      <c r="I163" s="255"/>
      <c r="J163" s="255"/>
    </row>
    <row r="164" spans="9:10" ht="16.149999999999999" customHeight="1">
      <c r="I164" s="255"/>
      <c r="J164" s="255"/>
    </row>
    <row r="165" spans="9:10" ht="16.149999999999999" customHeight="1">
      <c r="I165" s="255"/>
      <c r="J165" s="255"/>
    </row>
    <row r="166" spans="9:10" ht="16.149999999999999" customHeight="1">
      <c r="I166" s="255"/>
      <c r="J166" s="255"/>
    </row>
    <row r="167" spans="9:10" ht="16.149999999999999" customHeight="1">
      <c r="I167" s="255"/>
      <c r="J167" s="255"/>
    </row>
    <row r="168" spans="9:10" ht="16.149999999999999" customHeight="1">
      <c r="I168" s="255"/>
      <c r="J168" s="255"/>
    </row>
    <row r="169" spans="9:10" ht="16.149999999999999" customHeight="1">
      <c r="I169" s="255"/>
      <c r="J169" s="255"/>
    </row>
    <row r="170" spans="9:10" ht="16.149999999999999" customHeight="1">
      <c r="I170" s="255"/>
      <c r="J170" s="255"/>
    </row>
    <row r="171" spans="9:10" ht="16.149999999999999" customHeight="1">
      <c r="I171" s="255"/>
      <c r="J171" s="255"/>
    </row>
    <row r="172" spans="9:10" ht="16.149999999999999" customHeight="1">
      <c r="I172" s="255"/>
      <c r="J172" s="255"/>
    </row>
    <row r="173" spans="9:10" ht="16.149999999999999" customHeight="1">
      <c r="I173" s="255"/>
      <c r="J173" s="255"/>
    </row>
    <row r="174" spans="9:10" ht="16.149999999999999" customHeight="1">
      <c r="I174" s="255"/>
      <c r="J174" s="255"/>
    </row>
    <row r="175" spans="9:10" ht="16.149999999999999" customHeight="1">
      <c r="I175" s="255"/>
      <c r="J175" s="255"/>
    </row>
    <row r="176" spans="9:10" ht="16.149999999999999" customHeight="1">
      <c r="I176" s="255"/>
      <c r="J176" s="255"/>
    </row>
    <row r="177" spans="9:10" ht="16.149999999999999" customHeight="1">
      <c r="I177" s="255"/>
      <c r="J177" s="255"/>
    </row>
    <row r="178" spans="9:10" ht="16.149999999999999" customHeight="1">
      <c r="I178" s="255"/>
      <c r="J178" s="255"/>
    </row>
    <row r="179" spans="9:10" ht="16.149999999999999" customHeight="1">
      <c r="I179" s="255"/>
      <c r="J179" s="255"/>
    </row>
    <row r="180" spans="9:10" ht="16.149999999999999" customHeight="1">
      <c r="I180" s="255"/>
      <c r="J180" s="255"/>
    </row>
    <row r="181" spans="9:10" ht="16.149999999999999" customHeight="1">
      <c r="I181" s="255"/>
      <c r="J181" s="255"/>
    </row>
    <row r="182" spans="9:10" ht="16.149999999999999" customHeight="1">
      <c r="I182" s="255"/>
      <c r="J182" s="255"/>
    </row>
    <row r="183" spans="9:10" ht="16.149999999999999" customHeight="1">
      <c r="I183" s="255"/>
      <c r="J183" s="255"/>
    </row>
    <row r="184" spans="9:10" ht="16.149999999999999" customHeight="1">
      <c r="I184" s="255"/>
      <c r="J184" s="255"/>
    </row>
    <row r="185" spans="9:10" ht="16.149999999999999" customHeight="1">
      <c r="I185" s="255"/>
      <c r="J185" s="255"/>
    </row>
    <row r="186" spans="9:10" ht="16.149999999999999" customHeight="1">
      <c r="I186" s="255"/>
      <c r="J186" s="255"/>
    </row>
    <row r="187" spans="9:10" ht="16.149999999999999" customHeight="1">
      <c r="I187" s="255"/>
      <c r="J187" s="255"/>
    </row>
    <row r="188" spans="9:10" ht="16.149999999999999" customHeight="1">
      <c r="I188" s="255"/>
      <c r="J188" s="255"/>
    </row>
    <row r="189" spans="9:10" ht="16.149999999999999" customHeight="1">
      <c r="I189" s="255"/>
      <c r="J189" s="255"/>
    </row>
    <row r="190" spans="9:10" ht="16.149999999999999" customHeight="1">
      <c r="I190" s="255"/>
      <c r="J190" s="255"/>
    </row>
    <row r="191" spans="9:10" ht="16.149999999999999" customHeight="1">
      <c r="I191" s="255"/>
      <c r="J191" s="255"/>
    </row>
    <row r="192" spans="9:10" ht="16.149999999999999" customHeight="1">
      <c r="I192" s="255"/>
      <c r="J192" s="255"/>
    </row>
    <row r="193" spans="9:10" ht="16.149999999999999" customHeight="1">
      <c r="I193" s="255"/>
      <c r="J193" s="255"/>
    </row>
    <row r="194" spans="9:10" ht="16.149999999999999" customHeight="1">
      <c r="I194" s="255"/>
      <c r="J194" s="255"/>
    </row>
    <row r="195" spans="9:10" ht="16.149999999999999" customHeight="1">
      <c r="I195" s="255"/>
      <c r="J195" s="255"/>
    </row>
    <row r="196" spans="9:10" ht="16.149999999999999" customHeight="1">
      <c r="I196" s="255"/>
      <c r="J196" s="255"/>
    </row>
    <row r="197" spans="9:10" ht="16.149999999999999" customHeight="1">
      <c r="I197" s="255"/>
      <c r="J197" s="255"/>
    </row>
    <row r="198" spans="9:10" ht="16.149999999999999" customHeight="1">
      <c r="I198" s="255"/>
      <c r="J198" s="255"/>
    </row>
    <row r="199" spans="9:10" ht="16.149999999999999" customHeight="1">
      <c r="I199" s="255"/>
      <c r="J199" s="255"/>
    </row>
    <row r="200" spans="9:10" ht="16.149999999999999" customHeight="1">
      <c r="I200" s="255"/>
      <c r="J200" s="255"/>
    </row>
    <row r="201" spans="9:10" ht="16.149999999999999" customHeight="1">
      <c r="I201" s="255"/>
      <c r="J201" s="255"/>
    </row>
    <row r="202" spans="9:10" ht="16.149999999999999" customHeight="1">
      <c r="I202" s="255"/>
      <c r="J202" s="255"/>
    </row>
  </sheetData>
  <mergeCells count="3">
    <mergeCell ref="B2:C2"/>
    <mergeCell ref="B27:J27"/>
    <mergeCell ref="B29:J29"/>
  </mergeCells>
  <phoneticPr fontId="11" type="noConversion"/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2"/>
  </sheetPr>
  <dimension ref="A1:CF57"/>
  <sheetViews>
    <sheetView showGridLines="0" showZeros="0" zoomScaleNormal="100" workbookViewId="0">
      <pane ySplit="7" topLeftCell="A8" activePane="bottomLeft" state="frozenSplit"/>
      <selection activeCell="L42" sqref="L42"/>
      <selection pane="bottomLeft" activeCell="J43" sqref="J43"/>
    </sheetView>
  </sheetViews>
  <sheetFormatPr defaultColWidth="11.42578125" defaultRowHeight="12.75" outlineLevelCol="2"/>
  <cols>
    <col min="1" max="2" width="3" style="178" customWidth="1"/>
    <col min="3" max="3" width="3.5703125" style="178" customWidth="1"/>
    <col min="4" max="9" width="8.28515625" style="177" customWidth="1"/>
    <col min="10" max="10" width="8.28515625" style="178" customWidth="1"/>
    <col min="11" max="11" width="40" style="177" customWidth="1"/>
    <col min="12" max="12" width="6.5703125" style="185" customWidth="1" outlineLevel="1"/>
    <col min="13" max="13" width="6.5703125" style="186" customWidth="1" outlineLevel="1"/>
    <col min="14" max="18" width="6.5703125" style="166" customWidth="1" outlineLevel="1"/>
    <col min="19" max="24" width="6.5703125" style="177" customWidth="1" outlineLevel="1"/>
    <col min="25" max="25" width="6.5703125" style="170" customWidth="1" outlineLevel="1"/>
    <col min="26" max="26" width="6.5703125" style="177" customWidth="1" outlineLevel="1"/>
    <col min="27" max="27" width="10.7109375" style="177" customWidth="1" outlineLevel="1"/>
    <col min="28" max="30" width="6.5703125" style="177" customWidth="1" outlineLevel="2"/>
    <col min="31" max="33" width="6.5703125" style="166" customWidth="1" outlineLevel="2"/>
    <col min="34" max="42" width="6.5703125" style="177" customWidth="1" outlineLevel="2"/>
    <col min="43" max="43" width="6.28515625" style="177" customWidth="1" outlineLevel="2"/>
    <col min="44" max="44" width="11.42578125" style="183" customWidth="1"/>
    <col min="45" max="45" width="11.42578125" style="20" collapsed="1"/>
    <col min="46" max="78" width="11.42578125" style="20"/>
    <col min="79" max="84" width="11.42578125" style="183"/>
    <col min="85" max="16384" width="11.42578125" style="177"/>
  </cols>
  <sheetData>
    <row r="1" spans="1:84" s="164" customFormat="1" ht="21">
      <c r="A1" s="162" t="s">
        <v>88</v>
      </c>
      <c r="B1" s="170"/>
      <c r="C1" s="198"/>
      <c r="D1" s="199"/>
      <c r="E1" s="199"/>
      <c r="F1" s="200"/>
      <c r="G1" s="199"/>
      <c r="H1" s="201"/>
      <c r="I1" s="165"/>
      <c r="J1" s="202"/>
      <c r="K1" s="165"/>
      <c r="L1" s="162" t="s">
        <v>89</v>
      </c>
      <c r="P1" s="359" t="s">
        <v>90</v>
      </c>
      <c r="Y1" s="165"/>
      <c r="AB1" s="162" t="str">
        <f>+L1</f>
        <v>Projektredovisning</v>
      </c>
      <c r="AE1" s="166"/>
      <c r="AF1" s="359"/>
      <c r="AG1" s="167"/>
      <c r="AR1" s="165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165"/>
      <c r="CB1" s="165"/>
      <c r="CC1" s="165"/>
      <c r="CD1" s="165"/>
      <c r="CE1" s="165"/>
      <c r="CF1" s="165"/>
    </row>
    <row r="2" spans="1:84" s="169" customFormat="1" ht="12.75" customHeight="1">
      <c r="A2" s="203" t="s">
        <v>91</v>
      </c>
      <c r="B2" s="170"/>
      <c r="C2" s="203"/>
      <c r="D2" s="168"/>
      <c r="E2" s="204"/>
      <c r="F2" s="170"/>
      <c r="G2" s="175"/>
      <c r="H2" s="204"/>
      <c r="I2" s="204"/>
      <c r="J2" s="205"/>
      <c r="K2" s="206"/>
      <c r="L2" s="172" t="str">
        <f>A2</f>
        <v xml:space="preserve">Namn: </v>
      </c>
      <c r="M2" s="173">
        <f>$D$2</f>
        <v>0</v>
      </c>
      <c r="P2" s="358" t="s">
        <v>92</v>
      </c>
      <c r="Q2" s="174"/>
      <c r="R2" s="174"/>
      <c r="S2" s="171"/>
      <c r="T2" s="171"/>
      <c r="U2" s="171"/>
      <c r="V2" s="171"/>
      <c r="W2" s="171"/>
      <c r="X2" s="171"/>
      <c r="Y2" s="175"/>
      <c r="Z2" s="171"/>
      <c r="AA2" s="171"/>
      <c r="AB2" s="172" t="str">
        <f t="shared" ref="AB2:AB4" si="0">+L2</f>
        <v xml:space="preserve">Namn: </v>
      </c>
      <c r="AC2" s="173">
        <f>+M2</f>
        <v>0</v>
      </c>
      <c r="AD2" s="171"/>
      <c r="AE2" s="166"/>
      <c r="AF2" s="358"/>
      <c r="AG2" s="167"/>
      <c r="AR2" s="204"/>
      <c r="AS2" s="538"/>
      <c r="AT2" s="538"/>
      <c r="AU2" s="538"/>
      <c r="AV2" s="538"/>
      <c r="AW2" s="538"/>
      <c r="AX2" s="538"/>
      <c r="AY2" s="538"/>
      <c r="AZ2" s="538"/>
      <c r="BA2" s="538"/>
      <c r="BB2" s="538"/>
      <c r="BC2" s="538"/>
      <c r="BD2" s="538"/>
      <c r="BE2" s="538"/>
      <c r="BF2" s="538"/>
      <c r="BG2" s="538"/>
      <c r="BH2" s="538"/>
      <c r="BI2" s="538"/>
      <c r="BJ2" s="538"/>
      <c r="BK2" s="538"/>
      <c r="BL2" s="538"/>
      <c r="BM2" s="538"/>
      <c r="BN2" s="538"/>
      <c r="BO2" s="538"/>
      <c r="BP2" s="538"/>
      <c r="BQ2" s="538"/>
      <c r="BR2" s="538"/>
      <c r="BS2" s="538"/>
      <c r="BT2" s="538"/>
      <c r="BU2" s="538"/>
      <c r="BV2" s="538"/>
      <c r="BW2" s="538"/>
      <c r="BX2" s="538"/>
      <c r="BY2" s="538"/>
      <c r="BZ2" s="538"/>
      <c r="CA2" s="204"/>
      <c r="CB2" s="204"/>
      <c r="CC2" s="204"/>
      <c r="CD2" s="204"/>
      <c r="CE2" s="204"/>
      <c r="CF2" s="204"/>
    </row>
    <row r="3" spans="1:84" s="169" customFormat="1">
      <c r="A3" s="203" t="s">
        <v>93</v>
      </c>
      <c r="B3" s="170"/>
      <c r="C3" s="203"/>
      <c r="D3" s="207" t="s">
        <v>94</v>
      </c>
      <c r="E3" s="204"/>
      <c r="F3" s="208"/>
      <c r="G3" s="175"/>
      <c r="H3" s="175"/>
      <c r="I3" s="204"/>
      <c r="J3" s="205"/>
      <c r="K3" s="209"/>
      <c r="L3" s="172" t="str">
        <f>A3</f>
        <v xml:space="preserve">Månad: </v>
      </c>
      <c r="M3" s="173" t="str">
        <f>+D3</f>
        <v>Januari</v>
      </c>
      <c r="P3" s="174"/>
      <c r="Q3" s="174"/>
      <c r="R3" s="174"/>
      <c r="S3" s="171"/>
      <c r="T3" s="171"/>
      <c r="U3" s="171"/>
      <c r="V3" s="171"/>
      <c r="W3" s="171"/>
      <c r="X3" s="171"/>
      <c r="Y3" s="175"/>
      <c r="Z3" s="171"/>
      <c r="AA3" s="171"/>
      <c r="AB3" s="172" t="str">
        <f t="shared" si="0"/>
        <v xml:space="preserve">Månad: </v>
      </c>
      <c r="AC3" s="173" t="str">
        <f>+M3</f>
        <v>Januari</v>
      </c>
      <c r="AD3" s="171"/>
      <c r="AE3" s="166"/>
      <c r="AF3" s="167"/>
      <c r="AG3" s="167"/>
      <c r="AR3" s="204"/>
      <c r="AS3" s="538"/>
      <c r="AT3" s="538"/>
      <c r="AU3" s="538"/>
      <c r="AV3" s="538"/>
      <c r="AW3" s="538"/>
      <c r="AX3" s="538"/>
      <c r="AY3" s="538"/>
      <c r="AZ3" s="538"/>
      <c r="BA3" s="538"/>
      <c r="BB3" s="538"/>
      <c r="BC3" s="538"/>
      <c r="BD3" s="538"/>
      <c r="BE3" s="538"/>
      <c r="BF3" s="538"/>
      <c r="BG3" s="538"/>
      <c r="BH3" s="538"/>
      <c r="BI3" s="538"/>
      <c r="BJ3" s="538"/>
      <c r="BK3" s="538"/>
      <c r="BL3" s="538"/>
      <c r="BM3" s="538"/>
      <c r="BN3" s="538"/>
      <c r="BO3" s="538"/>
      <c r="BP3" s="538"/>
      <c r="BQ3" s="538"/>
      <c r="BR3" s="538"/>
      <c r="BS3" s="538"/>
      <c r="BT3" s="538"/>
      <c r="BU3" s="538"/>
      <c r="BV3" s="538"/>
      <c r="BW3" s="538"/>
      <c r="BX3" s="538"/>
      <c r="BY3" s="538"/>
      <c r="BZ3" s="538"/>
      <c r="CA3" s="204"/>
      <c r="CB3" s="204"/>
      <c r="CC3" s="204"/>
      <c r="CD3" s="204"/>
      <c r="CE3" s="204"/>
      <c r="CF3" s="204"/>
    </row>
    <row r="4" spans="1:84">
      <c r="A4" s="203" t="s">
        <v>95</v>
      </c>
      <c r="B4" s="170"/>
      <c r="C4" s="203"/>
      <c r="D4" s="207">
        <v>2025</v>
      </c>
      <c r="E4" s="183"/>
      <c r="F4" s="170"/>
      <c r="G4" s="170"/>
      <c r="H4" s="170"/>
      <c r="I4" s="183"/>
      <c r="J4" s="210"/>
      <c r="K4" s="211"/>
      <c r="L4" s="172" t="str">
        <f>A4</f>
        <v>År:</v>
      </c>
      <c r="M4" s="173">
        <v>2024</v>
      </c>
      <c r="P4" s="176"/>
      <c r="Q4" s="176"/>
      <c r="R4" s="176"/>
      <c r="S4" s="163"/>
      <c r="T4" s="163"/>
      <c r="U4" s="163"/>
      <c r="V4" s="163"/>
      <c r="W4" s="163"/>
      <c r="X4" s="163"/>
      <c r="Z4" s="163"/>
      <c r="AA4" s="163"/>
      <c r="AB4" s="172" t="str">
        <f t="shared" si="0"/>
        <v>År:</v>
      </c>
      <c r="AC4" s="173">
        <v>2024</v>
      </c>
      <c r="AD4" s="163"/>
      <c r="AF4" s="167"/>
      <c r="AG4" s="167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84">
      <c r="A5" s="170"/>
      <c r="B5" s="170"/>
      <c r="C5" s="170"/>
      <c r="D5" s="170"/>
      <c r="E5" s="207"/>
      <c r="F5" s="170"/>
      <c r="G5" s="170"/>
      <c r="H5" s="170"/>
      <c r="I5" s="183"/>
      <c r="J5" s="210"/>
      <c r="K5" s="211"/>
      <c r="L5" s="179"/>
      <c r="M5" s="674"/>
      <c r="N5" s="675"/>
      <c r="O5" s="675"/>
      <c r="P5" s="675"/>
      <c r="Q5" s="675"/>
      <c r="R5" s="675"/>
      <c r="S5" s="676"/>
      <c r="T5" s="676"/>
      <c r="U5" s="676"/>
      <c r="V5" s="676"/>
      <c r="W5" s="676"/>
      <c r="X5" s="676"/>
      <c r="Y5" s="677"/>
      <c r="Z5" s="676"/>
      <c r="AA5" s="676"/>
      <c r="AB5" s="676"/>
      <c r="AC5" s="676"/>
      <c r="AD5" s="676"/>
      <c r="AF5" s="167"/>
      <c r="AG5" s="167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84">
      <c r="A6" s="1119" t="s">
        <v>96</v>
      </c>
      <c r="B6" s="1120"/>
      <c r="C6" s="1120"/>
      <c r="D6" s="680"/>
      <c r="E6" s="681"/>
      <c r="F6" s="1554" t="s">
        <v>97</v>
      </c>
      <c r="G6" s="1555"/>
      <c r="H6" s="682" t="s">
        <v>98</v>
      </c>
      <c r="I6" s="683" t="s">
        <v>76</v>
      </c>
      <c r="J6" s="682" t="s">
        <v>99</v>
      </c>
      <c r="K6" s="1121" t="s">
        <v>100</v>
      </c>
      <c r="L6" s="1122" t="s">
        <v>17</v>
      </c>
      <c r="M6" s="1123" t="s">
        <v>101</v>
      </c>
      <c r="N6" s="1124" t="s">
        <v>102</v>
      </c>
      <c r="O6" s="1125" t="s">
        <v>103</v>
      </c>
      <c r="P6" s="1125" t="s">
        <v>104</v>
      </c>
      <c r="Q6" s="1125" t="s">
        <v>105</v>
      </c>
      <c r="R6" s="1126" t="s">
        <v>106</v>
      </c>
      <c r="S6" s="1127" t="s">
        <v>107</v>
      </c>
      <c r="T6" s="1127" t="s">
        <v>107</v>
      </c>
      <c r="U6" s="1127" t="s">
        <v>107</v>
      </c>
      <c r="V6" s="1127" t="s">
        <v>107</v>
      </c>
      <c r="W6" s="1127" t="s">
        <v>107</v>
      </c>
      <c r="X6" s="1127" t="s">
        <v>107</v>
      </c>
      <c r="Y6" s="1127" t="s">
        <v>107</v>
      </c>
      <c r="Z6" s="1127" t="s">
        <v>107</v>
      </c>
      <c r="AA6" s="1127" t="s">
        <v>107</v>
      </c>
      <c r="AB6" s="1122" t="str">
        <f>+L6</f>
        <v>Datum</v>
      </c>
      <c r="AC6" s="1128" t="s">
        <v>107</v>
      </c>
      <c r="AD6" s="1129" t="s">
        <v>107</v>
      </c>
      <c r="AE6" s="1129" t="s">
        <v>107</v>
      </c>
      <c r="AF6" s="1129" t="s">
        <v>107</v>
      </c>
      <c r="AG6" s="1129" t="s">
        <v>107</v>
      </c>
      <c r="AH6" s="1128" t="s">
        <v>108</v>
      </c>
      <c r="AI6" s="1128"/>
      <c r="AJ6" s="1128" t="s">
        <v>109</v>
      </c>
      <c r="AK6" s="1128"/>
      <c r="AL6" s="1128" t="s">
        <v>110</v>
      </c>
      <c r="AM6" s="1128"/>
      <c r="AN6" s="1128" t="s">
        <v>111</v>
      </c>
      <c r="AO6" s="1128"/>
      <c r="AP6" s="1128" t="s">
        <v>112</v>
      </c>
      <c r="AQ6" s="1128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</row>
    <row r="7" spans="1:84" s="171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151"/>
      <c r="J7" s="180"/>
      <c r="K7" s="1130"/>
      <c r="L7" s="1131"/>
      <c r="M7" s="1132" t="s">
        <v>118</v>
      </c>
      <c r="N7" s="1133" t="s">
        <v>119</v>
      </c>
      <c r="O7" s="1133" t="s">
        <v>120</v>
      </c>
      <c r="P7" s="1133" t="s">
        <v>121</v>
      </c>
      <c r="Q7" s="1134"/>
      <c r="R7" s="1135" t="s">
        <v>122</v>
      </c>
      <c r="S7" s="1136" t="s">
        <v>123</v>
      </c>
      <c r="T7" s="1136" t="s">
        <v>77</v>
      </c>
      <c r="U7" s="1136" t="s">
        <v>78</v>
      </c>
      <c r="V7" s="1136" t="s">
        <v>79</v>
      </c>
      <c r="W7" s="1136" t="s">
        <v>124</v>
      </c>
      <c r="X7" s="1136" t="s">
        <v>125</v>
      </c>
      <c r="Y7" s="1136" t="s">
        <v>126</v>
      </c>
      <c r="Z7" s="1136" t="s">
        <v>127</v>
      </c>
      <c r="AA7" s="1136" t="s">
        <v>128</v>
      </c>
      <c r="AB7" s="1131">
        <f>+L7</f>
        <v>0</v>
      </c>
      <c r="AC7" s="1137" t="s">
        <v>129</v>
      </c>
      <c r="AD7" s="1137" t="s">
        <v>130</v>
      </c>
      <c r="AE7" s="1137" t="s">
        <v>131</v>
      </c>
      <c r="AF7" s="1137" t="s">
        <v>132</v>
      </c>
      <c r="AG7" s="1137" t="s">
        <v>133</v>
      </c>
      <c r="AH7" s="1138" t="s">
        <v>134</v>
      </c>
      <c r="AI7" s="1138" t="s">
        <v>135</v>
      </c>
      <c r="AJ7" s="1138" t="s">
        <v>134</v>
      </c>
      <c r="AK7" s="1138" t="s">
        <v>135</v>
      </c>
      <c r="AL7" s="1138" t="s">
        <v>134</v>
      </c>
      <c r="AM7" s="1138" t="s">
        <v>135</v>
      </c>
      <c r="AN7" s="1138" t="s">
        <v>134</v>
      </c>
      <c r="AO7" s="1138" t="s">
        <v>135</v>
      </c>
      <c r="AP7" s="1138" t="s">
        <v>134</v>
      </c>
      <c r="AQ7" s="1138" t="s">
        <v>135</v>
      </c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</row>
    <row r="8" spans="1:84" s="571" customFormat="1" ht="12.75" customHeight="1">
      <c r="A8" s="1255"/>
      <c r="B8" s="1528">
        <v>1</v>
      </c>
      <c r="C8" s="693" t="s">
        <v>142</v>
      </c>
      <c r="D8" s="1529"/>
      <c r="E8" s="1529"/>
      <c r="F8" s="1530"/>
      <c r="G8" s="1530"/>
      <c r="H8" s="1531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694"/>
      <c r="J8" s="1532">
        <f>IF(H8=0,0,H8-I8)</f>
        <v>0</v>
      </c>
      <c r="K8" s="695" t="s">
        <v>137</v>
      </c>
      <c r="L8" s="1533">
        <v>1</v>
      </c>
      <c r="M8" s="1139">
        <f t="shared" ref="M8:M38" si="1">-(N8+O8+P8+Q8+R8+S8+T8+U8+V8+W8+X8+Y8+Z8+AA8+AC8+AD8+AE8+AF8+AG8+AH8+AJ8+AL8+AN8+AP8)+H8</f>
        <v>0</v>
      </c>
      <c r="N8" s="1139"/>
      <c r="O8" s="1139"/>
      <c r="P8" s="1139"/>
      <c r="Q8" s="1139"/>
      <c r="R8" s="1139"/>
      <c r="S8" s="1139"/>
      <c r="T8" s="1139"/>
      <c r="U8" s="1139"/>
      <c r="V8" s="1139"/>
      <c r="W8" s="1139"/>
      <c r="X8" s="1139"/>
      <c r="Y8" s="1139"/>
      <c r="Z8" s="1139"/>
      <c r="AA8" s="1139"/>
      <c r="AB8" s="1140">
        <f>+L8</f>
        <v>1</v>
      </c>
      <c r="AC8" s="1141"/>
      <c r="AD8" s="1141"/>
      <c r="AE8" s="1141"/>
      <c r="AF8" s="1141"/>
      <c r="AG8" s="1141"/>
      <c r="AH8" s="1141"/>
      <c r="AI8" s="1141"/>
      <c r="AJ8" s="1141"/>
      <c r="AK8" s="1141"/>
      <c r="AL8" s="1141"/>
      <c r="AM8" s="1141"/>
      <c r="AN8" s="1141"/>
      <c r="AO8" s="1141"/>
      <c r="AP8" s="1141"/>
      <c r="AQ8" s="1141"/>
      <c r="AR8" s="569"/>
      <c r="AS8" s="570"/>
      <c r="AT8" s="570"/>
      <c r="AU8" s="570"/>
      <c r="AV8" s="570"/>
      <c r="AW8" s="570"/>
      <c r="AX8" s="570"/>
      <c r="AY8" s="570"/>
      <c r="AZ8" s="570"/>
      <c r="BA8" s="570"/>
      <c r="BB8" s="570"/>
      <c r="BC8" s="570"/>
      <c r="BD8" s="570"/>
      <c r="BE8" s="570"/>
      <c r="BF8" s="570"/>
      <c r="BG8" s="570"/>
      <c r="BH8" s="570"/>
      <c r="BI8" s="570"/>
      <c r="BJ8" s="570"/>
      <c r="BK8" s="570"/>
      <c r="BL8" s="570"/>
      <c r="BM8" s="570"/>
      <c r="BN8" s="570"/>
      <c r="BO8" s="570"/>
      <c r="BP8" s="570"/>
      <c r="BQ8" s="570"/>
      <c r="BR8" s="570"/>
      <c r="BS8" s="570"/>
      <c r="BT8" s="570"/>
      <c r="BU8" s="570"/>
      <c r="BV8" s="570"/>
      <c r="BW8" s="570"/>
      <c r="BX8" s="570"/>
      <c r="BY8" s="570"/>
      <c r="BZ8" s="570"/>
      <c r="CA8" s="569"/>
      <c r="CB8" s="569"/>
      <c r="CC8" s="569"/>
      <c r="CD8" s="569"/>
      <c r="CE8" s="569"/>
      <c r="CF8" s="569"/>
    </row>
    <row r="9" spans="1:84" s="525" customFormat="1" ht="12.75" customHeight="1">
      <c r="A9" s="1256">
        <v>1</v>
      </c>
      <c r="B9" s="1252">
        <v>2</v>
      </c>
      <c r="C9" s="701" t="s">
        <v>144</v>
      </c>
      <c r="D9" s="702"/>
      <c r="E9" s="702"/>
      <c r="F9" s="703"/>
      <c r="G9" s="703"/>
      <c r="H9" s="704">
        <f t="shared" ref="H9:H38" si="2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704">
        <f>Normtid!$B$35</f>
        <v>0.34027777777777773</v>
      </c>
      <c r="J9" s="705">
        <f>IF(H9=0,0,H9-I9)</f>
        <v>0</v>
      </c>
      <c r="K9" s="709"/>
      <c r="L9" s="1150">
        <f t="shared" ref="L9:L38" si="3">B9</f>
        <v>2</v>
      </c>
      <c r="M9" s="1143">
        <f t="shared" si="1"/>
        <v>0</v>
      </c>
      <c r="N9" s="1144"/>
      <c r="O9" s="1145"/>
      <c r="P9" s="1145"/>
      <c r="Q9" s="1145"/>
      <c r="R9" s="1145"/>
      <c r="S9" s="1144"/>
      <c r="T9" s="1144"/>
      <c r="U9" s="1144"/>
      <c r="V9" s="1144"/>
      <c r="W9" s="1144"/>
      <c r="X9" s="1146"/>
      <c r="Y9" s="1146"/>
      <c r="Z9" s="1146"/>
      <c r="AA9" s="1146"/>
      <c r="AB9" s="1147">
        <f t="shared" ref="AB9:AB38" si="4">+L9</f>
        <v>2</v>
      </c>
      <c r="AC9" s="1148"/>
      <c r="AD9" s="1144"/>
      <c r="AE9" s="1149"/>
      <c r="AF9" s="1144"/>
      <c r="AG9" s="1144"/>
      <c r="AH9" s="1144"/>
      <c r="AI9" s="1144"/>
      <c r="AJ9" s="1144"/>
      <c r="AK9" s="1144"/>
      <c r="AL9" s="1144"/>
      <c r="AM9" s="1144"/>
      <c r="AN9" s="1144"/>
      <c r="AO9" s="1144"/>
      <c r="AP9" s="1144"/>
      <c r="AQ9" s="1144"/>
      <c r="AR9" s="183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40"/>
      <c r="BM9" s="540"/>
      <c r="BN9" s="540"/>
      <c r="BO9" s="540"/>
      <c r="BP9" s="540"/>
      <c r="BQ9" s="540"/>
      <c r="BR9" s="540"/>
      <c r="BS9" s="540"/>
      <c r="BT9" s="540"/>
      <c r="BU9" s="540"/>
      <c r="BV9" s="540"/>
      <c r="BW9" s="540"/>
      <c r="BX9" s="540"/>
      <c r="BY9" s="540"/>
      <c r="BZ9" s="540"/>
      <c r="CA9" s="183"/>
      <c r="CB9" s="183"/>
      <c r="CC9" s="183"/>
      <c r="CD9" s="183"/>
      <c r="CE9" s="183"/>
      <c r="CF9" s="183"/>
    </row>
    <row r="10" spans="1:84" s="525" customFormat="1" ht="12.75" customHeight="1">
      <c r="A10" s="1256"/>
      <c r="B10" s="1252">
        <v>3</v>
      </c>
      <c r="C10" s="701" t="s">
        <v>136</v>
      </c>
      <c r="D10" s="707"/>
      <c r="E10" s="707"/>
      <c r="F10" s="1092"/>
      <c r="G10" s="1092"/>
      <c r="H10" s="704">
        <f t="shared" si="2"/>
        <v>0</v>
      </c>
      <c r="I10" s="704">
        <f>Normtid!$B$35</f>
        <v>0.34027777777777773</v>
      </c>
      <c r="J10" s="705">
        <f t="shared" ref="J10:J38" si="5">IF(H10=0,0,H10-I10)</f>
        <v>0</v>
      </c>
      <c r="K10" s="709"/>
      <c r="L10" s="1150">
        <f t="shared" si="3"/>
        <v>3</v>
      </c>
      <c r="M10" s="1143">
        <f t="shared" si="1"/>
        <v>0</v>
      </c>
      <c r="N10" s="1151"/>
      <c r="O10" s="1152"/>
      <c r="P10" s="1152"/>
      <c r="Q10" s="1152"/>
      <c r="R10" s="1152"/>
      <c r="S10" s="1151"/>
      <c r="T10" s="1151"/>
      <c r="U10" s="1151"/>
      <c r="V10" s="1151"/>
      <c r="W10" s="1151"/>
      <c r="X10" s="1153"/>
      <c r="Y10" s="1153"/>
      <c r="Z10" s="1153"/>
      <c r="AA10" s="1153"/>
      <c r="AB10" s="1147">
        <f t="shared" si="4"/>
        <v>3</v>
      </c>
      <c r="AC10" s="1154"/>
      <c r="AD10" s="1151"/>
      <c r="AE10" s="1155"/>
      <c r="AF10" s="1151"/>
      <c r="AG10" s="1151"/>
      <c r="AH10" s="1151"/>
      <c r="AI10" s="1151"/>
      <c r="AJ10" s="1151"/>
      <c r="AK10" s="1151"/>
      <c r="AL10" s="1151"/>
      <c r="AM10" s="1151"/>
      <c r="AN10" s="1151"/>
      <c r="AO10" s="1151"/>
      <c r="AP10" s="1151"/>
      <c r="AQ10" s="1151"/>
      <c r="AR10" s="183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183"/>
      <c r="CB10" s="183"/>
      <c r="CC10" s="183"/>
      <c r="CD10" s="183"/>
      <c r="CE10" s="183"/>
      <c r="CF10" s="183"/>
    </row>
    <row r="11" spans="1:84" s="523" customFormat="1" ht="12.75" customHeight="1">
      <c r="A11" s="1256"/>
      <c r="B11" s="602">
        <v>4</v>
      </c>
      <c r="C11" s="693" t="s">
        <v>138</v>
      </c>
      <c r="D11" s="696"/>
      <c r="E11" s="696"/>
      <c r="F11" s="697"/>
      <c r="G11" s="697"/>
      <c r="H11" s="694">
        <f t="shared" si="2"/>
        <v>0</v>
      </c>
      <c r="I11" s="694"/>
      <c r="J11" s="698">
        <f t="shared" si="5"/>
        <v>0</v>
      </c>
      <c r="K11" s="695"/>
      <c r="L11" s="1142">
        <v>4</v>
      </c>
      <c r="M11" s="1143">
        <f t="shared" si="1"/>
        <v>0</v>
      </c>
      <c r="N11" s="1144"/>
      <c r="O11" s="1145"/>
      <c r="P11" s="1145"/>
      <c r="Q11" s="1145"/>
      <c r="R11" s="1145"/>
      <c r="S11" s="1144"/>
      <c r="T11" s="1144"/>
      <c r="U11" s="1144"/>
      <c r="V11" s="1144"/>
      <c r="W11" s="1144"/>
      <c r="X11" s="1146"/>
      <c r="Y11" s="1146"/>
      <c r="Z11" s="1146"/>
      <c r="AA11" s="1146"/>
      <c r="AB11" s="1147">
        <f t="shared" si="4"/>
        <v>4</v>
      </c>
      <c r="AC11" s="1148"/>
      <c r="AD11" s="1144"/>
      <c r="AE11" s="1149"/>
      <c r="AF11" s="1144"/>
      <c r="AG11" s="1144"/>
      <c r="AH11" s="1144"/>
      <c r="AI11" s="1144"/>
      <c r="AJ11" s="1144"/>
      <c r="AK11" s="1144"/>
      <c r="AL11" s="1144"/>
      <c r="AM11" s="1144"/>
      <c r="AN11" s="1144"/>
      <c r="AO11" s="1144"/>
      <c r="AP11" s="1144"/>
      <c r="AQ11" s="1144"/>
      <c r="AR11" s="183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183"/>
      <c r="CB11" s="183"/>
      <c r="CC11" s="183"/>
      <c r="CD11" s="183"/>
      <c r="CE11" s="183"/>
      <c r="CF11" s="183"/>
    </row>
    <row r="12" spans="1:84" s="523" customFormat="1" ht="12.75" customHeight="1">
      <c r="A12" s="1348"/>
      <c r="B12" s="1350">
        <v>5</v>
      </c>
      <c r="C12" s="700" t="s">
        <v>139</v>
      </c>
      <c r="D12" s="696"/>
      <c r="E12" s="696"/>
      <c r="F12" s="697"/>
      <c r="G12" s="697"/>
      <c r="H12" s="694">
        <f t="shared" si="2"/>
        <v>0</v>
      </c>
      <c r="I12" s="694"/>
      <c r="J12" s="698">
        <f t="shared" si="5"/>
        <v>0</v>
      </c>
      <c r="K12" s="695" t="s">
        <v>33</v>
      </c>
      <c r="L12" s="1142">
        <f t="shared" si="3"/>
        <v>5</v>
      </c>
      <c r="M12" s="1143">
        <f t="shared" si="1"/>
        <v>0</v>
      </c>
      <c r="N12" s="1144"/>
      <c r="O12" s="1145"/>
      <c r="P12" s="1145"/>
      <c r="Q12" s="1145"/>
      <c r="R12" s="1145"/>
      <c r="S12" s="1144"/>
      <c r="T12" s="1144"/>
      <c r="U12" s="1144"/>
      <c r="V12" s="1144"/>
      <c r="W12" s="1144"/>
      <c r="X12" s="1146"/>
      <c r="Y12" s="1146"/>
      <c r="Z12" s="1146"/>
      <c r="AA12" s="1146"/>
      <c r="AB12" s="1147">
        <f t="shared" si="4"/>
        <v>5</v>
      </c>
      <c r="AC12" s="1148"/>
      <c r="AD12" s="1144"/>
      <c r="AE12" s="1149"/>
      <c r="AF12" s="1144"/>
      <c r="AG12" s="1144"/>
      <c r="AH12" s="1144"/>
      <c r="AI12" s="1144"/>
      <c r="AJ12" s="1144"/>
      <c r="AK12" s="1144"/>
      <c r="AL12" s="1144"/>
      <c r="AM12" s="1144"/>
      <c r="AN12" s="1144"/>
      <c r="AO12" s="1144"/>
      <c r="AP12" s="1144"/>
      <c r="AQ12" s="1144"/>
      <c r="AR12" s="183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183"/>
      <c r="CB12" s="183"/>
      <c r="CC12" s="183"/>
      <c r="CD12" s="183"/>
      <c r="CE12" s="183"/>
      <c r="CF12" s="183"/>
    </row>
    <row r="13" spans="1:84" s="524" customFormat="1" ht="12.75" customHeight="1">
      <c r="A13" s="1345"/>
      <c r="B13" s="1098">
        <v>6</v>
      </c>
      <c r="C13" s="693" t="s">
        <v>140</v>
      </c>
      <c r="D13" s="696"/>
      <c r="E13" s="696"/>
      <c r="F13" s="697"/>
      <c r="G13" s="697"/>
      <c r="H13" s="694">
        <f t="shared" si="2"/>
        <v>0</v>
      </c>
      <c r="I13" s="694"/>
      <c r="J13" s="698">
        <f t="shared" si="5"/>
        <v>0</v>
      </c>
      <c r="K13" s="695" t="s">
        <v>143</v>
      </c>
      <c r="L13" s="1142">
        <f t="shared" si="3"/>
        <v>6</v>
      </c>
      <c r="M13" s="1143">
        <f t="shared" si="1"/>
        <v>0</v>
      </c>
      <c r="N13" s="1144"/>
      <c r="O13" s="1145"/>
      <c r="P13" s="1145"/>
      <c r="Q13" s="1145"/>
      <c r="R13" s="1145"/>
      <c r="S13" s="1144"/>
      <c r="T13" s="1144"/>
      <c r="U13" s="1144"/>
      <c r="V13" s="1144"/>
      <c r="W13" s="1144"/>
      <c r="X13" s="1146"/>
      <c r="Y13" s="1146"/>
      <c r="Z13" s="1146"/>
      <c r="AA13" s="1146"/>
      <c r="AB13" s="1147">
        <f t="shared" si="4"/>
        <v>6</v>
      </c>
      <c r="AC13" s="1156"/>
      <c r="AD13" s="1157"/>
      <c r="AE13" s="1158"/>
      <c r="AF13" s="1157"/>
      <c r="AG13" s="1157"/>
      <c r="AH13" s="1157"/>
      <c r="AI13" s="1157"/>
      <c r="AJ13" s="1157"/>
      <c r="AK13" s="1157"/>
      <c r="AL13" s="1157"/>
      <c r="AM13" s="1157"/>
      <c r="AN13" s="1157"/>
      <c r="AO13" s="1157"/>
      <c r="AP13" s="1157"/>
      <c r="AQ13" s="1157"/>
      <c r="AR13" s="539"/>
      <c r="AS13" s="505"/>
      <c r="AT13" s="505"/>
      <c r="AU13" s="505"/>
      <c r="AV13" s="505"/>
      <c r="AW13" s="505"/>
      <c r="AX13" s="505"/>
      <c r="AY13" s="505"/>
      <c r="AZ13" s="505"/>
      <c r="BA13" s="505"/>
      <c r="BB13" s="505"/>
      <c r="BC13" s="505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5"/>
      <c r="BQ13" s="505"/>
      <c r="BR13" s="505"/>
      <c r="BS13" s="505"/>
      <c r="BT13" s="505"/>
      <c r="BU13" s="505"/>
      <c r="BV13" s="505"/>
      <c r="BW13" s="505"/>
      <c r="BX13" s="505"/>
      <c r="BY13" s="505"/>
      <c r="BZ13" s="505"/>
      <c r="CA13" s="539"/>
      <c r="CB13" s="539"/>
      <c r="CC13" s="539"/>
      <c r="CD13" s="539"/>
      <c r="CE13" s="539"/>
      <c r="CF13" s="539"/>
    </row>
    <row r="14" spans="1:84" s="183" customFormat="1" ht="12.75" customHeight="1">
      <c r="A14" s="1345"/>
      <c r="B14" s="1253">
        <v>7</v>
      </c>
      <c r="C14" s="701" t="s">
        <v>141</v>
      </c>
      <c r="D14" s="707"/>
      <c r="E14" s="707"/>
      <c r="F14" s="708"/>
      <c r="G14" s="708"/>
      <c r="H14" s="704">
        <f t="shared" si="2"/>
        <v>0</v>
      </c>
      <c r="I14" s="704">
        <f>Normtid!$B$35</f>
        <v>0.34027777777777773</v>
      </c>
      <c r="J14" s="705">
        <f t="shared" si="5"/>
        <v>0</v>
      </c>
      <c r="K14" s="706"/>
      <c r="L14" s="1150">
        <f t="shared" si="3"/>
        <v>7</v>
      </c>
      <c r="M14" s="1143">
        <f t="shared" si="1"/>
        <v>0</v>
      </c>
      <c r="N14" s="1151"/>
      <c r="O14" s="1152"/>
      <c r="P14" s="1152"/>
      <c r="Q14" s="1152"/>
      <c r="R14" s="1152"/>
      <c r="S14" s="1151"/>
      <c r="T14" s="1151"/>
      <c r="U14" s="1151"/>
      <c r="V14" s="1151"/>
      <c r="W14" s="1151"/>
      <c r="X14" s="1153"/>
      <c r="Y14" s="1153"/>
      <c r="Z14" s="1153"/>
      <c r="AA14" s="1153"/>
      <c r="AB14" s="1147">
        <f t="shared" si="4"/>
        <v>7</v>
      </c>
      <c r="AC14" s="1154"/>
      <c r="AD14" s="1151"/>
      <c r="AE14" s="1155"/>
      <c r="AF14" s="1151"/>
      <c r="AG14" s="1151"/>
      <c r="AH14" s="1151"/>
      <c r="AI14" s="1151"/>
      <c r="AJ14" s="1151"/>
      <c r="AK14" s="1151"/>
      <c r="AL14" s="1151"/>
      <c r="AM14" s="1151"/>
      <c r="AN14" s="1151"/>
      <c r="AO14" s="1151"/>
      <c r="AP14" s="1151"/>
      <c r="AQ14" s="1151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</row>
    <row r="15" spans="1:84" s="523" customFormat="1" ht="12.75" customHeight="1">
      <c r="A15" s="1345"/>
      <c r="B15" s="1253">
        <v>8</v>
      </c>
      <c r="C15" s="701" t="s">
        <v>142</v>
      </c>
      <c r="D15" s="707"/>
      <c r="E15" s="707"/>
      <c r="F15" s="708"/>
      <c r="G15" s="708"/>
      <c r="H15" s="704">
        <f t="shared" si="2"/>
        <v>0</v>
      </c>
      <c r="I15" s="704">
        <f>Normtid!$B$35</f>
        <v>0.34027777777777773</v>
      </c>
      <c r="J15" s="705">
        <f t="shared" si="5"/>
        <v>0</v>
      </c>
      <c r="K15" s="709"/>
      <c r="L15" s="1150">
        <f t="shared" si="3"/>
        <v>8</v>
      </c>
      <c r="M15" s="1143">
        <f t="shared" si="1"/>
        <v>0</v>
      </c>
      <c r="N15" s="1151"/>
      <c r="O15" s="1152"/>
      <c r="P15" s="1152"/>
      <c r="Q15" s="1152"/>
      <c r="R15" s="1152"/>
      <c r="S15" s="1151"/>
      <c r="T15" s="1151"/>
      <c r="U15" s="1151"/>
      <c r="V15" s="1151"/>
      <c r="W15" s="1151"/>
      <c r="X15" s="1153"/>
      <c r="Y15" s="1153"/>
      <c r="Z15" s="1153"/>
      <c r="AA15" s="1153"/>
      <c r="AB15" s="1147">
        <f t="shared" si="4"/>
        <v>8</v>
      </c>
      <c r="AC15" s="1154"/>
      <c r="AD15" s="1151"/>
      <c r="AE15" s="1155"/>
      <c r="AF15" s="1151"/>
      <c r="AG15" s="1151"/>
      <c r="AH15" s="1151"/>
      <c r="AI15" s="1151"/>
      <c r="AJ15" s="1151"/>
      <c r="AK15" s="1151"/>
      <c r="AL15" s="1151"/>
      <c r="AM15" s="1151"/>
      <c r="AN15" s="1151"/>
      <c r="AO15" s="1151"/>
      <c r="AP15" s="1151"/>
      <c r="AQ15" s="1151"/>
      <c r="AS15" s="519"/>
      <c r="AT15" s="519"/>
      <c r="AU15" s="519"/>
      <c r="AV15" s="519"/>
      <c r="AW15" s="519"/>
      <c r="AX15" s="519"/>
      <c r="AY15" s="519"/>
      <c r="AZ15" s="519"/>
      <c r="BA15" s="519"/>
      <c r="BB15" s="519"/>
      <c r="BC15" s="519"/>
      <c r="BD15" s="519"/>
      <c r="BE15" s="519"/>
      <c r="BF15" s="519"/>
      <c r="BG15" s="519"/>
      <c r="BH15" s="519"/>
      <c r="BI15" s="519"/>
      <c r="BJ15" s="519"/>
      <c r="BK15" s="519"/>
      <c r="BL15" s="519"/>
      <c r="BM15" s="519"/>
      <c r="BN15" s="519"/>
      <c r="BO15" s="519"/>
      <c r="BP15" s="519"/>
      <c r="BQ15" s="519"/>
      <c r="BR15" s="519"/>
      <c r="BS15" s="519"/>
      <c r="BT15" s="519"/>
      <c r="BU15" s="519"/>
      <c r="BV15" s="519"/>
      <c r="BW15" s="519"/>
      <c r="BX15" s="519"/>
      <c r="BY15" s="519"/>
      <c r="BZ15" s="519"/>
    </row>
    <row r="16" spans="1:84" s="525" customFormat="1" ht="12.75" customHeight="1">
      <c r="A16" s="1345">
        <v>2</v>
      </c>
      <c r="B16" s="1253">
        <v>9</v>
      </c>
      <c r="C16" s="701" t="s">
        <v>144</v>
      </c>
      <c r="D16" s="707"/>
      <c r="E16" s="707"/>
      <c r="F16" s="708"/>
      <c r="G16" s="708"/>
      <c r="H16" s="704">
        <f t="shared" si="2"/>
        <v>0</v>
      </c>
      <c r="I16" s="704">
        <f>Normtid!$B$35</f>
        <v>0.34027777777777773</v>
      </c>
      <c r="J16" s="705">
        <f t="shared" si="5"/>
        <v>0</v>
      </c>
      <c r="K16" s="709"/>
      <c r="L16" s="1150">
        <f t="shared" si="3"/>
        <v>9</v>
      </c>
      <c r="M16" s="1143">
        <f t="shared" si="1"/>
        <v>0</v>
      </c>
      <c r="N16" s="1151"/>
      <c r="O16" s="1152"/>
      <c r="P16" s="1152"/>
      <c r="Q16" s="1152"/>
      <c r="R16" s="1153"/>
      <c r="S16" s="1151"/>
      <c r="T16" s="1151"/>
      <c r="U16" s="1151"/>
      <c r="V16" s="1151"/>
      <c r="W16" s="1151"/>
      <c r="X16" s="1153"/>
      <c r="Y16" s="1153"/>
      <c r="Z16" s="1153"/>
      <c r="AA16" s="1153"/>
      <c r="AB16" s="1147">
        <f t="shared" si="4"/>
        <v>9</v>
      </c>
      <c r="AC16" s="1154"/>
      <c r="AD16" s="1151"/>
      <c r="AE16" s="1155"/>
      <c r="AF16" s="1151"/>
      <c r="AG16" s="1151"/>
      <c r="AH16" s="1151"/>
      <c r="AI16" s="1151"/>
      <c r="AJ16" s="1151"/>
      <c r="AK16" s="1151"/>
      <c r="AL16" s="1151"/>
      <c r="AM16" s="1151"/>
      <c r="AN16" s="1151"/>
      <c r="AO16" s="1151"/>
      <c r="AP16" s="1151"/>
      <c r="AQ16" s="1151"/>
      <c r="AR16" s="183"/>
      <c r="AS16" s="540"/>
      <c r="AT16" s="540"/>
      <c r="AU16" s="540"/>
      <c r="AV16" s="540"/>
      <c r="AW16" s="540"/>
      <c r="AX16" s="540"/>
      <c r="AY16" s="540"/>
      <c r="AZ16" s="540"/>
      <c r="BA16" s="540"/>
      <c r="BB16" s="540"/>
      <c r="BC16" s="540"/>
      <c r="BD16" s="540"/>
      <c r="BE16" s="540"/>
      <c r="BF16" s="540"/>
      <c r="BG16" s="540"/>
      <c r="BH16" s="540"/>
      <c r="BI16" s="540"/>
      <c r="BJ16" s="540"/>
      <c r="BK16" s="540"/>
      <c r="BL16" s="540"/>
      <c r="BM16" s="540"/>
      <c r="BN16" s="540"/>
      <c r="BO16" s="540"/>
      <c r="BP16" s="540"/>
      <c r="BQ16" s="540"/>
      <c r="BR16" s="540"/>
      <c r="BS16" s="540"/>
      <c r="BT16" s="540"/>
      <c r="BU16" s="540"/>
      <c r="BV16" s="540"/>
      <c r="BW16" s="540"/>
      <c r="BX16" s="540"/>
      <c r="BY16" s="540"/>
      <c r="BZ16" s="540"/>
      <c r="CA16" s="183"/>
      <c r="CB16" s="183"/>
      <c r="CC16" s="183"/>
      <c r="CD16" s="183"/>
      <c r="CE16" s="183"/>
      <c r="CF16" s="183"/>
    </row>
    <row r="17" spans="1:84" s="525" customFormat="1" ht="12.75" customHeight="1">
      <c r="A17" s="1345"/>
      <c r="B17" s="1253">
        <v>10</v>
      </c>
      <c r="C17" s="701" t="s">
        <v>136</v>
      </c>
      <c r="D17" s="707"/>
      <c r="E17" s="707"/>
      <c r="F17" s="1092"/>
      <c r="G17" s="1092"/>
      <c r="H17" s="704">
        <f t="shared" si="2"/>
        <v>0</v>
      </c>
      <c r="I17" s="704">
        <f>Normtid!$B$35</f>
        <v>0.34027777777777773</v>
      </c>
      <c r="J17" s="705">
        <f t="shared" si="5"/>
        <v>0</v>
      </c>
      <c r="K17" s="709"/>
      <c r="L17" s="1150">
        <f t="shared" si="3"/>
        <v>10</v>
      </c>
      <c r="M17" s="1143">
        <f t="shared" si="1"/>
        <v>0</v>
      </c>
      <c r="N17" s="1151"/>
      <c r="O17" s="1152"/>
      <c r="P17" s="1152"/>
      <c r="Q17" s="1152"/>
      <c r="R17" s="1153"/>
      <c r="S17" s="1151"/>
      <c r="T17" s="1151"/>
      <c r="U17" s="1151"/>
      <c r="V17" s="1151"/>
      <c r="W17" s="1151"/>
      <c r="X17" s="1153"/>
      <c r="Y17" s="1153"/>
      <c r="Z17" s="1153"/>
      <c r="AA17" s="1153"/>
      <c r="AB17" s="1147">
        <f t="shared" si="4"/>
        <v>10</v>
      </c>
      <c r="AC17" s="1154"/>
      <c r="AD17" s="1151"/>
      <c r="AE17" s="1155"/>
      <c r="AF17" s="1151"/>
      <c r="AG17" s="1151"/>
      <c r="AH17" s="1151"/>
      <c r="AI17" s="1151"/>
      <c r="AJ17" s="1151"/>
      <c r="AK17" s="1151"/>
      <c r="AL17" s="1151"/>
      <c r="AM17" s="1151"/>
      <c r="AN17" s="1151"/>
      <c r="AO17" s="1151"/>
      <c r="AP17" s="1151"/>
      <c r="AQ17" s="1151"/>
      <c r="AR17" s="183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183"/>
      <c r="CB17" s="183"/>
      <c r="CC17" s="183"/>
      <c r="CD17" s="183"/>
      <c r="CE17" s="183"/>
      <c r="CF17" s="183"/>
    </row>
    <row r="18" spans="1:84" s="523" customFormat="1" ht="12.75" customHeight="1">
      <c r="A18" s="1345"/>
      <c r="B18" s="1098">
        <v>11</v>
      </c>
      <c r="C18" s="693" t="s">
        <v>138</v>
      </c>
      <c r="D18" s="696"/>
      <c r="E18" s="696"/>
      <c r="F18" s="1351"/>
      <c r="G18" s="1352"/>
      <c r="H18" s="694">
        <f t="shared" si="2"/>
        <v>0</v>
      </c>
      <c r="I18" s="694"/>
      <c r="J18" s="698">
        <f t="shared" si="5"/>
        <v>0</v>
      </c>
      <c r="K18" s="695"/>
      <c r="L18" s="1142">
        <f t="shared" si="3"/>
        <v>11</v>
      </c>
      <c r="M18" s="1143">
        <f t="shared" si="1"/>
        <v>0</v>
      </c>
      <c r="N18" s="1144"/>
      <c r="O18" s="1145"/>
      <c r="P18" s="1145"/>
      <c r="Q18" s="1145"/>
      <c r="R18" s="1146"/>
      <c r="S18" s="1144"/>
      <c r="T18" s="1144"/>
      <c r="U18" s="1144"/>
      <c r="V18" s="1144"/>
      <c r="W18" s="1144"/>
      <c r="X18" s="1146"/>
      <c r="Y18" s="1146"/>
      <c r="Z18" s="1146"/>
      <c r="AA18" s="1146"/>
      <c r="AB18" s="1147">
        <f t="shared" si="4"/>
        <v>11</v>
      </c>
      <c r="AC18" s="1148"/>
      <c r="AD18" s="1144"/>
      <c r="AE18" s="1149"/>
      <c r="AF18" s="1144"/>
      <c r="AG18" s="1144"/>
      <c r="AH18" s="1144"/>
      <c r="AI18" s="1144"/>
      <c r="AJ18" s="1144"/>
      <c r="AK18" s="1144"/>
      <c r="AL18" s="1144"/>
      <c r="AM18" s="1144"/>
      <c r="AN18" s="1144"/>
      <c r="AO18" s="1144"/>
      <c r="AP18" s="1144"/>
      <c r="AQ18" s="1144"/>
      <c r="AR18" s="183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183"/>
      <c r="CB18" s="183"/>
      <c r="CC18" s="183"/>
      <c r="CD18" s="183"/>
      <c r="CE18" s="183"/>
      <c r="CF18" s="183"/>
    </row>
    <row r="19" spans="1:84" s="183" customFormat="1" ht="12.75" customHeight="1">
      <c r="A19" s="1348"/>
      <c r="B19" s="1098">
        <v>12</v>
      </c>
      <c r="C19" s="700" t="s">
        <v>139</v>
      </c>
      <c r="D19" s="696"/>
      <c r="E19" s="696"/>
      <c r="F19" s="697"/>
      <c r="G19" s="697"/>
      <c r="H19" s="694">
        <f t="shared" si="2"/>
        <v>0</v>
      </c>
      <c r="I19" s="694"/>
      <c r="J19" s="698">
        <f t="shared" si="5"/>
        <v>0</v>
      </c>
      <c r="K19" s="695"/>
      <c r="L19" s="1142">
        <f t="shared" si="3"/>
        <v>12</v>
      </c>
      <c r="M19" s="1143">
        <f t="shared" si="1"/>
        <v>0</v>
      </c>
      <c r="N19" s="1144"/>
      <c r="O19" s="1145"/>
      <c r="P19" s="1145"/>
      <c r="Q19" s="1145"/>
      <c r="R19" s="1146"/>
      <c r="S19" s="1144"/>
      <c r="T19" s="1144"/>
      <c r="U19" s="1144"/>
      <c r="V19" s="1144"/>
      <c r="W19" s="1144"/>
      <c r="X19" s="1146"/>
      <c r="Y19" s="1146"/>
      <c r="Z19" s="1146"/>
      <c r="AA19" s="1146"/>
      <c r="AB19" s="1147">
        <f t="shared" si="4"/>
        <v>12</v>
      </c>
      <c r="AC19" s="1148"/>
      <c r="AD19" s="1144"/>
      <c r="AE19" s="1149"/>
      <c r="AF19" s="1144"/>
      <c r="AG19" s="1144"/>
      <c r="AH19" s="1144"/>
      <c r="AI19" s="1144"/>
      <c r="AJ19" s="1144"/>
      <c r="AK19" s="1144"/>
      <c r="AL19" s="1144"/>
      <c r="AM19" s="1144"/>
      <c r="AN19" s="1144"/>
      <c r="AO19" s="1144"/>
      <c r="AP19" s="1144"/>
      <c r="AQ19" s="1144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</row>
    <row r="20" spans="1:84" s="183" customFormat="1" ht="12.75" customHeight="1">
      <c r="A20" s="1345"/>
      <c r="B20" s="1253">
        <v>13</v>
      </c>
      <c r="C20" s="701" t="s">
        <v>140</v>
      </c>
      <c r="D20" s="707"/>
      <c r="E20" s="707"/>
      <c r="F20" s="708"/>
      <c r="G20" s="708"/>
      <c r="H20" s="704">
        <f t="shared" si="2"/>
        <v>0</v>
      </c>
      <c r="I20" s="704">
        <f>Normtid!$B$35</f>
        <v>0.34027777777777773</v>
      </c>
      <c r="J20" s="705">
        <f t="shared" si="5"/>
        <v>0</v>
      </c>
      <c r="K20" s="1342"/>
      <c r="L20" s="1150">
        <f t="shared" si="3"/>
        <v>13</v>
      </c>
      <c r="M20" s="1143">
        <f t="shared" si="1"/>
        <v>0</v>
      </c>
      <c r="N20" s="1151"/>
      <c r="O20" s="1152"/>
      <c r="P20" s="1152"/>
      <c r="Q20" s="1152"/>
      <c r="R20" s="1153"/>
      <c r="S20" s="1151"/>
      <c r="T20" s="1151"/>
      <c r="U20" s="1151"/>
      <c r="V20" s="1151"/>
      <c r="W20" s="1151"/>
      <c r="X20" s="1153"/>
      <c r="Y20" s="1153"/>
      <c r="Z20" s="1153"/>
      <c r="AA20" s="1153"/>
      <c r="AB20" s="1147">
        <f t="shared" si="4"/>
        <v>13</v>
      </c>
      <c r="AC20" s="1154"/>
      <c r="AD20" s="1151"/>
      <c r="AE20" s="1155"/>
      <c r="AF20" s="1151"/>
      <c r="AG20" s="1151"/>
      <c r="AH20" s="1151"/>
      <c r="AI20" s="1151"/>
      <c r="AJ20" s="1151"/>
      <c r="AK20" s="1151"/>
      <c r="AL20" s="1151"/>
      <c r="AM20" s="1151"/>
      <c r="AN20" s="1151"/>
      <c r="AO20" s="1151"/>
      <c r="AP20" s="1151"/>
      <c r="AQ20" s="1151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84" s="183" customFormat="1" ht="12.75" customHeight="1">
      <c r="A21" s="1345"/>
      <c r="B21" s="1253">
        <v>14</v>
      </c>
      <c r="C21" s="701" t="s">
        <v>141</v>
      </c>
      <c r="D21" s="707"/>
      <c r="E21" s="707"/>
      <c r="F21" s="708"/>
      <c r="G21" s="708"/>
      <c r="H21" s="704">
        <f t="shared" si="2"/>
        <v>0</v>
      </c>
      <c r="I21" s="704">
        <f>Normtid!$B$35</f>
        <v>0.34027777777777773</v>
      </c>
      <c r="J21" s="705">
        <f t="shared" si="5"/>
        <v>0</v>
      </c>
      <c r="K21" s="706"/>
      <c r="L21" s="1150">
        <f t="shared" si="3"/>
        <v>14</v>
      </c>
      <c r="M21" s="1143">
        <f t="shared" si="1"/>
        <v>0</v>
      </c>
      <c r="N21" s="1151"/>
      <c r="O21" s="1152"/>
      <c r="P21" s="1152"/>
      <c r="Q21" s="1152"/>
      <c r="R21" s="1151"/>
      <c r="S21" s="1151"/>
      <c r="T21" s="1151"/>
      <c r="U21" s="1151"/>
      <c r="V21" s="1151"/>
      <c r="W21" s="1151"/>
      <c r="X21" s="1151"/>
      <c r="Y21" s="1151"/>
      <c r="Z21" s="1151"/>
      <c r="AA21" s="1151"/>
      <c r="AB21" s="1147">
        <f t="shared" si="4"/>
        <v>14</v>
      </c>
      <c r="AC21" s="1151"/>
      <c r="AD21" s="1151"/>
      <c r="AE21" s="1155"/>
      <c r="AF21" s="1151"/>
      <c r="AG21" s="1151"/>
      <c r="AH21" s="1151"/>
      <c r="AI21" s="1151"/>
      <c r="AJ21" s="1151"/>
      <c r="AK21" s="1151"/>
      <c r="AL21" s="1151"/>
      <c r="AM21" s="1151"/>
      <c r="AN21" s="1151"/>
      <c r="AO21" s="1151"/>
      <c r="AP21" s="1151"/>
      <c r="AQ21" s="1151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</row>
    <row r="22" spans="1:84" s="183" customFormat="1" ht="12.75" customHeight="1">
      <c r="A22" s="1345"/>
      <c r="B22" s="1253">
        <v>15</v>
      </c>
      <c r="C22" s="701" t="s">
        <v>142</v>
      </c>
      <c r="D22" s="707"/>
      <c r="E22" s="707"/>
      <c r="F22" s="708"/>
      <c r="G22" s="708"/>
      <c r="H22" s="704">
        <f t="shared" si="2"/>
        <v>0</v>
      </c>
      <c r="I22" s="704">
        <f>Normtid!$B$35</f>
        <v>0.34027777777777773</v>
      </c>
      <c r="J22" s="705">
        <f t="shared" si="5"/>
        <v>0</v>
      </c>
      <c r="K22" s="1251"/>
      <c r="L22" s="1150">
        <f t="shared" si="3"/>
        <v>15</v>
      </c>
      <c r="M22" s="1143">
        <f t="shared" si="1"/>
        <v>0</v>
      </c>
      <c r="N22" s="1151"/>
      <c r="O22" s="1152"/>
      <c r="P22" s="1152"/>
      <c r="Q22" s="1152"/>
      <c r="R22" s="1153"/>
      <c r="S22" s="1151"/>
      <c r="T22" s="1151"/>
      <c r="U22" s="1151"/>
      <c r="V22" s="1151"/>
      <c r="W22" s="1151"/>
      <c r="X22" s="1153"/>
      <c r="Y22" s="1153"/>
      <c r="Z22" s="1153"/>
      <c r="AA22" s="1153"/>
      <c r="AB22" s="1147">
        <f t="shared" si="4"/>
        <v>15</v>
      </c>
      <c r="AC22" s="1154"/>
      <c r="AD22" s="1151"/>
      <c r="AE22" s="1155"/>
      <c r="AF22" s="1151"/>
      <c r="AG22" s="1151"/>
      <c r="AH22" s="1151"/>
      <c r="AI22" s="1151"/>
      <c r="AJ22" s="1151"/>
      <c r="AK22" s="1151"/>
      <c r="AL22" s="1151"/>
      <c r="AM22" s="1151"/>
      <c r="AN22" s="1151"/>
      <c r="AO22" s="1151"/>
      <c r="AP22" s="1151"/>
      <c r="AQ22" s="1151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</row>
    <row r="23" spans="1:84" s="525" customFormat="1" ht="12.75" customHeight="1">
      <c r="A23" s="1345">
        <v>3</v>
      </c>
      <c r="B23" s="1253">
        <v>16</v>
      </c>
      <c r="C23" s="701" t="s">
        <v>144</v>
      </c>
      <c r="D23" s="707"/>
      <c r="E23" s="707"/>
      <c r="F23" s="708"/>
      <c r="G23" s="708"/>
      <c r="H23" s="704">
        <f t="shared" si="2"/>
        <v>0</v>
      </c>
      <c r="I23" s="704">
        <f>Normtid!$B$35</f>
        <v>0.34027777777777773</v>
      </c>
      <c r="J23" s="705">
        <f t="shared" si="5"/>
        <v>0</v>
      </c>
      <c r="K23" s="1184"/>
      <c r="L23" s="1150">
        <f t="shared" si="3"/>
        <v>16</v>
      </c>
      <c r="M23" s="1143">
        <f t="shared" si="1"/>
        <v>0</v>
      </c>
      <c r="N23" s="1151"/>
      <c r="O23" s="1152"/>
      <c r="P23" s="1152"/>
      <c r="Q23" s="1152"/>
      <c r="R23" s="1153"/>
      <c r="S23" s="1151"/>
      <c r="T23" s="1151"/>
      <c r="U23" s="1151"/>
      <c r="V23" s="1151"/>
      <c r="W23" s="1151"/>
      <c r="X23" s="1153"/>
      <c r="Y23" s="1153"/>
      <c r="Z23" s="1153"/>
      <c r="AA23" s="1153"/>
      <c r="AB23" s="1147">
        <f t="shared" si="4"/>
        <v>16</v>
      </c>
      <c r="AC23" s="1154"/>
      <c r="AD23" s="1151"/>
      <c r="AE23" s="1155"/>
      <c r="AF23" s="1151"/>
      <c r="AG23" s="1151"/>
      <c r="AH23" s="1151"/>
      <c r="AI23" s="1151"/>
      <c r="AJ23" s="1151"/>
      <c r="AK23" s="1151"/>
      <c r="AL23" s="1151"/>
      <c r="AM23" s="1151"/>
      <c r="AN23" s="1151"/>
      <c r="AO23" s="1151"/>
      <c r="AP23" s="1151"/>
      <c r="AQ23" s="1151"/>
      <c r="AR23" s="183"/>
      <c r="AS23" s="540"/>
      <c r="AT23" s="540"/>
      <c r="AU23" s="540"/>
      <c r="AV23" s="540"/>
      <c r="AW23" s="540"/>
      <c r="AX23" s="540"/>
      <c r="AY23" s="540"/>
      <c r="AZ23" s="540"/>
      <c r="BA23" s="540"/>
      <c r="BB23" s="540"/>
      <c r="BC23" s="540"/>
      <c r="BD23" s="540"/>
      <c r="BE23" s="540"/>
      <c r="BF23" s="540"/>
      <c r="BG23" s="540"/>
      <c r="BH23" s="540"/>
      <c r="BI23" s="540"/>
      <c r="BJ23" s="540"/>
      <c r="BK23" s="540"/>
      <c r="BL23" s="540"/>
      <c r="BM23" s="540"/>
      <c r="BN23" s="540"/>
      <c r="BO23" s="540"/>
      <c r="BP23" s="540"/>
      <c r="BQ23" s="540"/>
      <c r="BR23" s="540"/>
      <c r="BS23" s="540"/>
      <c r="BT23" s="540"/>
      <c r="BU23" s="540"/>
      <c r="BV23" s="540"/>
      <c r="BW23" s="540"/>
      <c r="BX23" s="540"/>
      <c r="BY23" s="540"/>
      <c r="BZ23" s="540"/>
      <c r="CA23" s="183"/>
      <c r="CB23" s="183"/>
      <c r="CC23" s="183"/>
      <c r="CD23" s="183"/>
      <c r="CE23" s="183"/>
      <c r="CF23" s="183"/>
    </row>
    <row r="24" spans="1:84" s="525" customFormat="1" ht="12.75" customHeight="1">
      <c r="A24" s="1345"/>
      <c r="B24" s="1253">
        <v>17</v>
      </c>
      <c r="C24" s="701" t="s">
        <v>136</v>
      </c>
      <c r="D24" s="707"/>
      <c r="E24" s="707"/>
      <c r="F24" s="1092"/>
      <c r="G24" s="1092"/>
      <c r="H24" s="704">
        <f t="shared" si="2"/>
        <v>0</v>
      </c>
      <c r="I24" s="704">
        <f>Normtid!$B$35</f>
        <v>0.34027777777777773</v>
      </c>
      <c r="J24" s="705">
        <f t="shared" si="5"/>
        <v>0</v>
      </c>
      <c r="K24" s="709"/>
      <c r="L24" s="1150">
        <f t="shared" si="3"/>
        <v>17</v>
      </c>
      <c r="M24" s="1143">
        <f t="shared" si="1"/>
        <v>0</v>
      </c>
      <c r="N24" s="1151"/>
      <c r="O24" s="1152"/>
      <c r="P24" s="1152"/>
      <c r="Q24" s="1152"/>
      <c r="R24" s="1153"/>
      <c r="S24" s="1151"/>
      <c r="T24" s="1151"/>
      <c r="U24" s="1151"/>
      <c r="V24" s="1151"/>
      <c r="W24" s="1151"/>
      <c r="X24" s="1153"/>
      <c r="Y24" s="1153"/>
      <c r="Z24" s="1153"/>
      <c r="AA24" s="1153"/>
      <c r="AB24" s="1147">
        <f t="shared" si="4"/>
        <v>17</v>
      </c>
      <c r="AC24" s="1154"/>
      <c r="AD24" s="1151"/>
      <c r="AE24" s="1155"/>
      <c r="AF24" s="1151"/>
      <c r="AG24" s="1151"/>
      <c r="AH24" s="1151"/>
      <c r="AI24" s="1151"/>
      <c r="AJ24" s="1151"/>
      <c r="AK24" s="1151"/>
      <c r="AL24" s="1151"/>
      <c r="AM24" s="1151"/>
      <c r="AN24" s="1151"/>
      <c r="AO24" s="1151"/>
      <c r="AP24" s="1151"/>
      <c r="AQ24" s="1151"/>
      <c r="AR24" s="183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183"/>
      <c r="CB24" s="183"/>
      <c r="CC24" s="183"/>
      <c r="CD24" s="183"/>
      <c r="CE24" s="183"/>
      <c r="CF24" s="183"/>
    </row>
    <row r="25" spans="1:84" s="523" customFormat="1" ht="12.75" customHeight="1">
      <c r="A25" s="1345"/>
      <c r="B25" s="1098">
        <v>18</v>
      </c>
      <c r="C25" s="602" t="s">
        <v>138</v>
      </c>
      <c r="D25" s="696"/>
      <c r="E25" s="696"/>
      <c r="F25" s="697"/>
      <c r="G25" s="697"/>
      <c r="H25" s="694">
        <f t="shared" si="2"/>
        <v>0</v>
      </c>
      <c r="I25" s="694"/>
      <c r="J25" s="698">
        <f t="shared" si="5"/>
        <v>0</v>
      </c>
      <c r="K25" s="695"/>
      <c r="L25" s="1142">
        <f t="shared" si="3"/>
        <v>18</v>
      </c>
      <c r="M25" s="1143">
        <f t="shared" si="1"/>
        <v>0</v>
      </c>
      <c r="N25" s="1144"/>
      <c r="O25" s="1145"/>
      <c r="P25" s="1145"/>
      <c r="Q25" s="1145"/>
      <c r="R25" s="1146"/>
      <c r="S25" s="1144"/>
      <c r="T25" s="1144"/>
      <c r="U25" s="1144"/>
      <c r="V25" s="1144"/>
      <c r="W25" s="1144"/>
      <c r="X25" s="1146"/>
      <c r="Y25" s="1146"/>
      <c r="Z25" s="1146"/>
      <c r="AA25" s="1146"/>
      <c r="AB25" s="1147">
        <f t="shared" si="4"/>
        <v>18</v>
      </c>
      <c r="AC25" s="1148"/>
      <c r="AD25" s="1144"/>
      <c r="AE25" s="1149"/>
      <c r="AF25" s="1144"/>
      <c r="AG25" s="1144"/>
      <c r="AH25" s="1144"/>
      <c r="AI25" s="1144"/>
      <c r="AJ25" s="1144"/>
      <c r="AK25" s="1144"/>
      <c r="AL25" s="1144"/>
      <c r="AM25" s="1144"/>
      <c r="AN25" s="1144"/>
      <c r="AO25" s="1144"/>
      <c r="AP25" s="1144"/>
      <c r="AQ25" s="1144"/>
      <c r="AR25" s="183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183"/>
      <c r="CB25" s="183"/>
      <c r="CC25" s="183"/>
      <c r="CD25" s="183"/>
      <c r="CE25" s="183"/>
      <c r="CF25" s="183"/>
    </row>
    <row r="26" spans="1:84" s="183" customFormat="1" ht="12.75" customHeight="1">
      <c r="A26" s="1345"/>
      <c r="B26" s="1098">
        <v>19</v>
      </c>
      <c r="C26" s="637" t="s">
        <v>139</v>
      </c>
      <c r="D26" s="696"/>
      <c r="E26" s="696"/>
      <c r="F26" s="697"/>
      <c r="G26" s="697"/>
      <c r="H26" s="694">
        <f t="shared" si="2"/>
        <v>0</v>
      </c>
      <c r="I26" s="694"/>
      <c r="J26" s="698">
        <f t="shared" si="5"/>
        <v>0</v>
      </c>
      <c r="K26" s="695"/>
      <c r="L26" s="1142">
        <f t="shared" si="3"/>
        <v>19</v>
      </c>
      <c r="M26" s="1143">
        <f t="shared" si="1"/>
        <v>0</v>
      </c>
      <c r="N26" s="1144"/>
      <c r="O26" s="1145"/>
      <c r="P26" s="1145"/>
      <c r="Q26" s="1145"/>
      <c r="R26" s="1146"/>
      <c r="S26" s="1144"/>
      <c r="T26" s="1144"/>
      <c r="U26" s="1144"/>
      <c r="V26" s="1144"/>
      <c r="W26" s="1144"/>
      <c r="X26" s="1146"/>
      <c r="Y26" s="1146"/>
      <c r="Z26" s="1146"/>
      <c r="AA26" s="1146"/>
      <c r="AB26" s="1147">
        <f t="shared" si="4"/>
        <v>19</v>
      </c>
      <c r="AC26" s="1148"/>
      <c r="AD26" s="1144"/>
      <c r="AE26" s="1149"/>
      <c r="AF26" s="1144"/>
      <c r="AG26" s="1144"/>
      <c r="AH26" s="1144"/>
      <c r="AI26" s="1144"/>
      <c r="AJ26" s="1144"/>
      <c r="AK26" s="1144"/>
      <c r="AL26" s="1144"/>
      <c r="AM26" s="1144"/>
      <c r="AN26" s="1144"/>
      <c r="AO26" s="1144"/>
      <c r="AP26" s="1144"/>
      <c r="AQ26" s="1144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</row>
    <row r="27" spans="1:84" s="183" customFormat="1" ht="12.75" customHeight="1">
      <c r="A27" s="1349"/>
      <c r="B27" s="1253">
        <v>20</v>
      </c>
      <c r="C27" s="638" t="s">
        <v>140</v>
      </c>
      <c r="D27" s="707"/>
      <c r="E27" s="707"/>
      <c r="F27" s="708"/>
      <c r="G27" s="708"/>
      <c r="H27" s="704">
        <f t="shared" si="2"/>
        <v>0</v>
      </c>
      <c r="I27" s="704">
        <f>Normtid!$B$35</f>
        <v>0.34027777777777773</v>
      </c>
      <c r="J27" s="705">
        <f t="shared" si="5"/>
        <v>0</v>
      </c>
      <c r="K27" s="709"/>
      <c r="L27" s="1150">
        <f t="shared" si="3"/>
        <v>20</v>
      </c>
      <c r="M27" s="1143">
        <f t="shared" si="1"/>
        <v>0</v>
      </c>
      <c r="N27" s="1151"/>
      <c r="O27" s="1152"/>
      <c r="P27" s="1152"/>
      <c r="Q27" s="1152"/>
      <c r="R27" s="1153"/>
      <c r="S27" s="1151"/>
      <c r="T27" s="1151"/>
      <c r="U27" s="1151"/>
      <c r="V27" s="1151"/>
      <c r="W27" s="1151"/>
      <c r="X27" s="1153"/>
      <c r="Y27" s="1153"/>
      <c r="Z27" s="1153"/>
      <c r="AA27" s="1153"/>
      <c r="AB27" s="1147">
        <f t="shared" si="4"/>
        <v>20</v>
      </c>
      <c r="AC27" s="1154"/>
      <c r="AD27" s="1151"/>
      <c r="AE27" s="1155"/>
      <c r="AF27" s="1151"/>
      <c r="AG27" s="1151"/>
      <c r="AH27" s="1151"/>
      <c r="AI27" s="1151"/>
      <c r="AJ27" s="1151"/>
      <c r="AK27" s="1151"/>
      <c r="AL27" s="1151"/>
      <c r="AM27" s="1151"/>
      <c r="AN27" s="1151"/>
      <c r="AO27" s="1151"/>
      <c r="AP27" s="1151"/>
      <c r="AQ27" s="1151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</row>
    <row r="28" spans="1:84" s="183" customFormat="1" ht="12.75" customHeight="1">
      <c r="A28" s="1345"/>
      <c r="B28" s="1253">
        <v>21</v>
      </c>
      <c r="C28" s="710" t="s">
        <v>141</v>
      </c>
      <c r="D28" s="707"/>
      <c r="E28" s="707"/>
      <c r="F28" s="708"/>
      <c r="G28" s="708"/>
      <c r="H28" s="704">
        <f t="shared" si="2"/>
        <v>0</v>
      </c>
      <c r="I28" s="704">
        <f>Normtid!$B$35</f>
        <v>0.34027777777777773</v>
      </c>
      <c r="J28" s="705">
        <f t="shared" si="5"/>
        <v>0</v>
      </c>
      <c r="K28" s="709"/>
      <c r="L28" s="1150">
        <f t="shared" si="3"/>
        <v>21</v>
      </c>
      <c r="M28" s="1143">
        <f t="shared" si="1"/>
        <v>0</v>
      </c>
      <c r="N28" s="1151"/>
      <c r="O28" s="1152"/>
      <c r="P28" s="1152"/>
      <c r="Q28" s="1152"/>
      <c r="R28" s="1153"/>
      <c r="S28" s="1151"/>
      <c r="T28" s="1151"/>
      <c r="U28" s="1151"/>
      <c r="V28" s="1151"/>
      <c r="W28" s="1151"/>
      <c r="X28" s="1153"/>
      <c r="Y28" s="1153"/>
      <c r="Z28" s="1153"/>
      <c r="AA28" s="1153"/>
      <c r="AB28" s="1147">
        <f t="shared" si="4"/>
        <v>21</v>
      </c>
      <c r="AC28" s="1154"/>
      <c r="AD28" s="1151"/>
      <c r="AE28" s="1155"/>
      <c r="AF28" s="1151"/>
      <c r="AG28" s="1151"/>
      <c r="AH28" s="1151"/>
      <c r="AI28" s="1151"/>
      <c r="AJ28" s="1151"/>
      <c r="AK28" s="1151"/>
      <c r="AL28" s="1151"/>
      <c r="AM28" s="1151"/>
      <c r="AN28" s="1151"/>
      <c r="AO28" s="1151"/>
      <c r="AP28" s="1151"/>
      <c r="AQ28" s="1151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</row>
    <row r="29" spans="1:84" s="183" customFormat="1" ht="12.75" customHeight="1">
      <c r="A29" s="1345"/>
      <c r="B29" s="1253">
        <v>22</v>
      </c>
      <c r="C29" s="1183" t="s">
        <v>142</v>
      </c>
      <c r="D29" s="707"/>
      <c r="E29" s="707"/>
      <c r="F29" s="708"/>
      <c r="G29" s="708"/>
      <c r="H29" s="704">
        <f t="shared" si="2"/>
        <v>0</v>
      </c>
      <c r="I29" s="704">
        <f>Normtid!$B$35</f>
        <v>0.34027777777777773</v>
      </c>
      <c r="J29" s="705">
        <f t="shared" si="5"/>
        <v>0</v>
      </c>
      <c r="K29" s="709"/>
      <c r="L29" s="1150">
        <f t="shared" si="3"/>
        <v>22</v>
      </c>
      <c r="M29" s="1143">
        <f t="shared" si="1"/>
        <v>0</v>
      </c>
      <c r="N29" s="1151"/>
      <c r="O29" s="1152"/>
      <c r="P29" s="1152"/>
      <c r="Q29" s="1152"/>
      <c r="R29" s="1152"/>
      <c r="S29" s="1151"/>
      <c r="T29" s="1151"/>
      <c r="U29" s="1151"/>
      <c r="V29" s="1151"/>
      <c r="W29" s="1151"/>
      <c r="X29" s="1153"/>
      <c r="Y29" s="1153"/>
      <c r="Z29" s="1153"/>
      <c r="AA29" s="1153"/>
      <c r="AB29" s="1147">
        <f t="shared" si="4"/>
        <v>22</v>
      </c>
      <c r="AC29" s="1154"/>
      <c r="AD29" s="1151"/>
      <c r="AE29" s="1155"/>
      <c r="AF29" s="1151"/>
      <c r="AG29" s="1151"/>
      <c r="AH29" s="1151"/>
      <c r="AI29" s="1151"/>
      <c r="AJ29" s="1151"/>
      <c r="AK29" s="1151"/>
      <c r="AL29" s="1151"/>
      <c r="AM29" s="1151"/>
      <c r="AN29" s="1151"/>
      <c r="AO29" s="1151"/>
      <c r="AP29" s="1151"/>
      <c r="AQ29" s="1151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</row>
    <row r="30" spans="1:84" s="525" customFormat="1" ht="12.75" customHeight="1">
      <c r="A30" s="1345">
        <v>4</v>
      </c>
      <c r="B30" s="1253">
        <v>23</v>
      </c>
      <c r="C30" s="1187" t="s">
        <v>144</v>
      </c>
      <c r="D30" s="707"/>
      <c r="E30" s="707"/>
      <c r="F30" s="708"/>
      <c r="G30" s="708"/>
      <c r="H30" s="704">
        <f t="shared" si="2"/>
        <v>0</v>
      </c>
      <c r="I30" s="704">
        <f>Normtid!$B$35</f>
        <v>0.34027777777777773</v>
      </c>
      <c r="J30" s="705">
        <f t="shared" si="5"/>
        <v>0</v>
      </c>
      <c r="K30" s="709"/>
      <c r="L30" s="1150">
        <f t="shared" si="3"/>
        <v>23</v>
      </c>
      <c r="M30" s="1143">
        <f t="shared" si="1"/>
        <v>0</v>
      </c>
      <c r="N30" s="1151"/>
      <c r="O30" s="1152"/>
      <c r="P30" s="1152"/>
      <c r="Q30" s="1152"/>
      <c r="R30" s="1152"/>
      <c r="S30" s="1151"/>
      <c r="T30" s="1151"/>
      <c r="U30" s="1151"/>
      <c r="V30" s="1151"/>
      <c r="W30" s="1151"/>
      <c r="X30" s="1153"/>
      <c r="Y30" s="1153"/>
      <c r="Z30" s="1153"/>
      <c r="AA30" s="1153"/>
      <c r="AB30" s="1147">
        <f t="shared" si="4"/>
        <v>23</v>
      </c>
      <c r="AC30" s="1154"/>
      <c r="AD30" s="1151"/>
      <c r="AE30" s="1155"/>
      <c r="AF30" s="1151"/>
      <c r="AG30" s="1151"/>
      <c r="AH30" s="1151"/>
      <c r="AI30" s="1151"/>
      <c r="AJ30" s="1151"/>
      <c r="AK30" s="1151"/>
      <c r="AL30" s="1151"/>
      <c r="AM30" s="1151"/>
      <c r="AN30" s="1151"/>
      <c r="AO30" s="1151"/>
      <c r="AP30" s="1151"/>
      <c r="AQ30" s="1151"/>
      <c r="AR30" s="183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0"/>
      <c r="BD30" s="540"/>
      <c r="BE30" s="540"/>
      <c r="BF30" s="540"/>
      <c r="BG30" s="540"/>
      <c r="BH30" s="540"/>
      <c r="BI30" s="540"/>
      <c r="BJ30" s="540"/>
      <c r="BK30" s="540"/>
      <c r="BL30" s="540"/>
      <c r="BM30" s="540"/>
      <c r="BN30" s="540"/>
      <c r="BO30" s="540"/>
      <c r="BP30" s="540"/>
      <c r="BQ30" s="540"/>
      <c r="BR30" s="540"/>
      <c r="BS30" s="540"/>
      <c r="BT30" s="540"/>
      <c r="BU30" s="540"/>
      <c r="BV30" s="540"/>
      <c r="BW30" s="540"/>
      <c r="BX30" s="540"/>
      <c r="BY30" s="540"/>
      <c r="BZ30" s="540"/>
      <c r="CA30" s="183"/>
      <c r="CB30" s="183"/>
      <c r="CC30" s="183"/>
      <c r="CD30" s="183"/>
      <c r="CE30" s="183"/>
      <c r="CF30" s="183"/>
    </row>
    <row r="31" spans="1:84" s="525" customFormat="1" ht="12.75" customHeight="1">
      <c r="A31" s="1345"/>
      <c r="B31" s="1253">
        <v>24</v>
      </c>
      <c r="C31" s="1187" t="s">
        <v>136</v>
      </c>
      <c r="D31" s="707"/>
      <c r="E31" s="1186"/>
      <c r="F31" s="1092"/>
      <c r="G31" s="1092"/>
      <c r="H31" s="704">
        <f t="shared" si="2"/>
        <v>0</v>
      </c>
      <c r="I31" s="704">
        <f>Normtid!$B$35</f>
        <v>0.34027777777777773</v>
      </c>
      <c r="J31" s="705">
        <f t="shared" si="5"/>
        <v>0</v>
      </c>
      <c r="K31" s="709"/>
      <c r="L31" s="1150">
        <f t="shared" si="3"/>
        <v>24</v>
      </c>
      <c r="M31" s="1143">
        <f t="shared" si="1"/>
        <v>0</v>
      </c>
      <c r="N31" s="1151"/>
      <c r="O31" s="1152"/>
      <c r="P31" s="1152"/>
      <c r="Q31" s="1152"/>
      <c r="R31" s="1152"/>
      <c r="S31" s="1151"/>
      <c r="T31" s="1151"/>
      <c r="U31" s="1151"/>
      <c r="V31" s="1151"/>
      <c r="W31" s="1151"/>
      <c r="X31" s="1153"/>
      <c r="Y31" s="1153"/>
      <c r="Z31" s="1153"/>
      <c r="AA31" s="1153"/>
      <c r="AB31" s="1147">
        <f t="shared" si="4"/>
        <v>24</v>
      </c>
      <c r="AC31" s="1154"/>
      <c r="AD31" s="1151"/>
      <c r="AE31" s="1155"/>
      <c r="AF31" s="1151"/>
      <c r="AG31" s="1151"/>
      <c r="AH31" s="1151"/>
      <c r="AI31" s="1151"/>
      <c r="AJ31" s="1151"/>
      <c r="AK31" s="1151"/>
      <c r="AL31" s="1151"/>
      <c r="AM31" s="1151"/>
      <c r="AN31" s="1151"/>
      <c r="AO31" s="1151"/>
      <c r="AP31" s="1151"/>
      <c r="AQ31" s="1151"/>
      <c r="AR31" s="183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183"/>
      <c r="CB31" s="183"/>
      <c r="CC31" s="183"/>
      <c r="CD31" s="183"/>
      <c r="CE31" s="183"/>
      <c r="CF31" s="183"/>
    </row>
    <row r="32" spans="1:84" s="523" customFormat="1" ht="12.75" customHeight="1">
      <c r="A32" s="1345"/>
      <c r="B32" s="1257">
        <v>25</v>
      </c>
      <c r="C32" s="1192" t="s">
        <v>138</v>
      </c>
      <c r="D32" s="696"/>
      <c r="E32" s="696"/>
      <c r="F32" s="697"/>
      <c r="G32" s="697"/>
      <c r="H32" s="694">
        <f t="shared" si="2"/>
        <v>0</v>
      </c>
      <c r="I32" s="694"/>
      <c r="J32" s="698">
        <f t="shared" si="5"/>
        <v>0</v>
      </c>
      <c r="K32" s="695"/>
      <c r="L32" s="1142">
        <f t="shared" si="3"/>
        <v>25</v>
      </c>
      <c r="M32" s="1143">
        <f t="shared" si="1"/>
        <v>0</v>
      </c>
      <c r="N32" s="1144"/>
      <c r="O32" s="1145"/>
      <c r="P32" s="1145"/>
      <c r="Q32" s="1145"/>
      <c r="R32" s="1145"/>
      <c r="S32" s="1144"/>
      <c r="T32" s="1144"/>
      <c r="U32" s="1144"/>
      <c r="V32" s="1144"/>
      <c r="W32" s="1144"/>
      <c r="X32" s="1146"/>
      <c r="Y32" s="1146"/>
      <c r="Z32" s="1146"/>
      <c r="AA32" s="1146"/>
      <c r="AB32" s="1147">
        <f t="shared" si="4"/>
        <v>25</v>
      </c>
      <c r="AC32" s="1148"/>
      <c r="AD32" s="1144"/>
      <c r="AE32" s="1149"/>
      <c r="AF32" s="1144"/>
      <c r="AG32" s="1144"/>
      <c r="AH32" s="1144"/>
      <c r="AI32" s="1144"/>
      <c r="AJ32" s="1144"/>
      <c r="AK32" s="1144"/>
      <c r="AL32" s="1144"/>
      <c r="AM32" s="1144"/>
      <c r="AN32" s="1144"/>
      <c r="AO32" s="1144"/>
      <c r="AP32" s="1144"/>
      <c r="AQ32" s="1144"/>
      <c r="AR32" s="183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183"/>
      <c r="CB32" s="183"/>
      <c r="CC32" s="183"/>
      <c r="CD32" s="183"/>
      <c r="CE32" s="183"/>
      <c r="CF32" s="183"/>
    </row>
    <row r="33" spans="1:84" s="523" customFormat="1" ht="12.75" customHeight="1">
      <c r="A33" s="1348"/>
      <c r="B33" s="1353">
        <v>26</v>
      </c>
      <c r="C33" s="1193" t="s">
        <v>139</v>
      </c>
      <c r="D33" s="1354"/>
      <c r="E33" s="696"/>
      <c r="F33" s="697"/>
      <c r="G33" s="697"/>
      <c r="H33" s="694">
        <f t="shared" si="2"/>
        <v>0</v>
      </c>
      <c r="I33" s="694"/>
      <c r="J33" s="698">
        <f t="shared" si="5"/>
        <v>0</v>
      </c>
      <c r="K33" s="695"/>
      <c r="L33" s="1142">
        <f t="shared" si="3"/>
        <v>26</v>
      </c>
      <c r="M33" s="1143">
        <f t="shared" si="1"/>
        <v>0</v>
      </c>
      <c r="N33" s="1144"/>
      <c r="O33" s="1145"/>
      <c r="P33" s="1145"/>
      <c r="Q33" s="1145"/>
      <c r="R33" s="1145"/>
      <c r="S33" s="1144"/>
      <c r="T33" s="1144"/>
      <c r="U33" s="1144"/>
      <c r="V33" s="1144"/>
      <c r="W33" s="1144"/>
      <c r="X33" s="1146"/>
      <c r="Y33" s="1146"/>
      <c r="Z33" s="1146"/>
      <c r="AA33" s="1146"/>
      <c r="AB33" s="1147">
        <f t="shared" si="4"/>
        <v>26</v>
      </c>
      <c r="AC33" s="1148"/>
      <c r="AD33" s="1144"/>
      <c r="AE33" s="1149"/>
      <c r="AF33" s="1144"/>
      <c r="AG33" s="1144"/>
      <c r="AH33" s="1144"/>
      <c r="AI33" s="1144"/>
      <c r="AJ33" s="1144"/>
      <c r="AK33" s="1144"/>
      <c r="AL33" s="1144"/>
      <c r="AM33" s="1144"/>
      <c r="AN33" s="1144"/>
      <c r="AO33" s="1144"/>
      <c r="AP33" s="1144"/>
      <c r="AQ33" s="1144"/>
      <c r="AR33" s="183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183"/>
      <c r="CB33" s="183"/>
      <c r="CC33" s="183"/>
      <c r="CD33" s="183"/>
      <c r="CE33" s="183"/>
      <c r="CF33" s="183"/>
    </row>
    <row r="34" spans="1:84" s="523" customFormat="1" ht="12.75" customHeight="1">
      <c r="A34" s="1345"/>
      <c r="B34" s="1343">
        <v>27</v>
      </c>
      <c r="C34" s="1188" t="s">
        <v>140</v>
      </c>
      <c r="D34" s="1182"/>
      <c r="E34" s="707"/>
      <c r="F34" s="708"/>
      <c r="G34" s="708"/>
      <c r="H34" s="704">
        <f t="shared" si="2"/>
        <v>0</v>
      </c>
      <c r="I34" s="704">
        <f>Normtid!$B$35</f>
        <v>0.34027777777777773</v>
      </c>
      <c r="J34" s="705">
        <f t="shared" si="5"/>
        <v>0</v>
      </c>
      <c r="K34" s="709"/>
      <c r="L34" s="1150">
        <f t="shared" si="3"/>
        <v>27</v>
      </c>
      <c r="M34" s="1143">
        <f t="shared" si="1"/>
        <v>0</v>
      </c>
      <c r="N34" s="1151"/>
      <c r="O34" s="1152"/>
      <c r="P34" s="1152"/>
      <c r="Q34" s="1152"/>
      <c r="R34" s="1152"/>
      <c r="S34" s="1151"/>
      <c r="T34" s="1151"/>
      <c r="U34" s="1151"/>
      <c r="V34" s="1151"/>
      <c r="W34" s="1151"/>
      <c r="X34" s="1153"/>
      <c r="Y34" s="1153"/>
      <c r="Z34" s="1153"/>
      <c r="AA34" s="1153"/>
      <c r="AB34" s="1147">
        <f t="shared" si="4"/>
        <v>27</v>
      </c>
      <c r="AC34" s="1154"/>
      <c r="AD34" s="1151"/>
      <c r="AE34" s="1155"/>
      <c r="AF34" s="1151"/>
      <c r="AG34" s="1151"/>
      <c r="AH34" s="1151"/>
      <c r="AI34" s="1151"/>
      <c r="AJ34" s="1151"/>
      <c r="AK34" s="1151"/>
      <c r="AL34" s="1151"/>
      <c r="AM34" s="1151"/>
      <c r="AN34" s="1151"/>
      <c r="AO34" s="1151"/>
      <c r="AP34" s="1151"/>
      <c r="AQ34" s="1151"/>
      <c r="AR34" s="183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183"/>
      <c r="CB34" s="183"/>
      <c r="CC34" s="183"/>
      <c r="CD34" s="183"/>
      <c r="CE34" s="183"/>
      <c r="CF34" s="183"/>
    </row>
    <row r="35" spans="1:84" s="523" customFormat="1" ht="12.75" customHeight="1">
      <c r="A35" s="1345"/>
      <c r="B35" s="1344">
        <v>28</v>
      </c>
      <c r="C35" s="1189" t="s">
        <v>141</v>
      </c>
      <c r="D35" s="1182"/>
      <c r="E35" s="707"/>
      <c r="F35" s="708"/>
      <c r="G35" s="708"/>
      <c r="H35" s="704">
        <f t="shared" si="2"/>
        <v>0</v>
      </c>
      <c r="I35" s="704">
        <f>Normtid!$B$35</f>
        <v>0.34027777777777773</v>
      </c>
      <c r="J35" s="705">
        <f t="shared" si="5"/>
        <v>0</v>
      </c>
      <c r="K35" s="709"/>
      <c r="L35" s="1150">
        <f t="shared" si="3"/>
        <v>28</v>
      </c>
      <c r="M35" s="1143">
        <f t="shared" si="1"/>
        <v>0</v>
      </c>
      <c r="N35" s="1151"/>
      <c r="O35" s="1152"/>
      <c r="P35" s="1152"/>
      <c r="Q35" s="1152"/>
      <c r="R35" s="1152"/>
      <c r="S35" s="1151"/>
      <c r="T35" s="1151"/>
      <c r="U35" s="1151"/>
      <c r="V35" s="1151"/>
      <c r="W35" s="1151"/>
      <c r="X35" s="1153"/>
      <c r="Y35" s="1153"/>
      <c r="Z35" s="1153"/>
      <c r="AA35" s="1153"/>
      <c r="AB35" s="1147">
        <f t="shared" si="4"/>
        <v>28</v>
      </c>
      <c r="AC35" s="1154"/>
      <c r="AD35" s="1151"/>
      <c r="AE35" s="1155"/>
      <c r="AF35" s="1151"/>
      <c r="AG35" s="1151"/>
      <c r="AH35" s="1151"/>
      <c r="AI35" s="1151"/>
      <c r="AJ35" s="1151"/>
      <c r="AK35" s="1151"/>
      <c r="AL35" s="1151"/>
      <c r="AM35" s="1151"/>
      <c r="AN35" s="1151"/>
      <c r="AO35" s="1151"/>
      <c r="AP35" s="1151"/>
      <c r="AQ35" s="1151"/>
      <c r="AR35" s="183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183"/>
      <c r="CB35" s="183"/>
      <c r="CC35" s="183"/>
      <c r="CD35" s="183"/>
      <c r="CE35" s="183"/>
      <c r="CF35" s="183"/>
    </row>
    <row r="36" spans="1:84" s="523" customFormat="1" ht="12.75" customHeight="1">
      <c r="A36" s="1345"/>
      <c r="B36" s="1254">
        <v>29</v>
      </c>
      <c r="C36" s="1189" t="s">
        <v>142</v>
      </c>
      <c r="D36" s="1182"/>
      <c r="E36" s="707"/>
      <c r="F36" s="708"/>
      <c r="G36" s="708"/>
      <c r="H36" s="704">
        <f t="shared" si="2"/>
        <v>0</v>
      </c>
      <c r="I36" s="704">
        <f>Normtid!$B$35</f>
        <v>0.34027777777777773</v>
      </c>
      <c r="J36" s="705">
        <f t="shared" si="5"/>
        <v>0</v>
      </c>
      <c r="K36" s="709"/>
      <c r="L36" s="1150">
        <f>B36</f>
        <v>29</v>
      </c>
      <c r="M36" s="1143">
        <f t="shared" si="1"/>
        <v>0</v>
      </c>
      <c r="N36" s="1151"/>
      <c r="O36" s="1152"/>
      <c r="P36" s="1152"/>
      <c r="Q36" s="1152"/>
      <c r="R36" s="1152"/>
      <c r="S36" s="1152"/>
      <c r="T36" s="1152"/>
      <c r="U36" s="1152"/>
      <c r="V36" s="1152"/>
      <c r="W36" s="1152"/>
      <c r="X36" s="1152"/>
      <c r="Y36" s="1152"/>
      <c r="Z36" s="1153"/>
      <c r="AA36" s="1153"/>
      <c r="AB36" s="1147">
        <f t="shared" si="4"/>
        <v>29</v>
      </c>
      <c r="AC36" s="1154"/>
      <c r="AD36" s="1151"/>
      <c r="AE36" s="1155"/>
      <c r="AF36" s="1151"/>
      <c r="AG36" s="1151"/>
      <c r="AH36" s="1151"/>
      <c r="AI36" s="1151"/>
      <c r="AJ36" s="1151"/>
      <c r="AK36" s="1151"/>
      <c r="AL36" s="1151"/>
      <c r="AM36" s="1151"/>
      <c r="AN36" s="1151"/>
      <c r="AO36" s="1151"/>
      <c r="AP36" s="1151"/>
      <c r="AQ36" s="1151"/>
      <c r="AR36" s="183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183"/>
      <c r="CB36" s="183"/>
      <c r="CC36" s="183"/>
      <c r="CD36" s="183"/>
      <c r="CE36" s="183"/>
      <c r="CF36" s="183"/>
    </row>
    <row r="37" spans="1:84" s="525" customFormat="1" ht="12.75" customHeight="1">
      <c r="A37" s="1345">
        <v>5</v>
      </c>
      <c r="B37" s="1346">
        <v>30</v>
      </c>
      <c r="C37" s="1189" t="s">
        <v>144</v>
      </c>
      <c r="D37" s="1185"/>
      <c r="E37" s="707"/>
      <c r="F37" s="1092"/>
      <c r="G37" s="1092"/>
      <c r="H37" s="704">
        <f t="shared" si="2"/>
        <v>0</v>
      </c>
      <c r="I37" s="704">
        <f>Normtid!$B$35</f>
        <v>0.34027777777777773</v>
      </c>
      <c r="J37" s="705">
        <f t="shared" si="5"/>
        <v>0</v>
      </c>
      <c r="K37" s="709"/>
      <c r="L37" s="1150">
        <f t="shared" si="3"/>
        <v>30</v>
      </c>
      <c r="M37" s="1143">
        <f t="shared" si="1"/>
        <v>0</v>
      </c>
      <c r="N37" s="1151"/>
      <c r="O37" s="1152"/>
      <c r="P37" s="1152"/>
      <c r="Q37" s="1152"/>
      <c r="R37" s="1152"/>
      <c r="S37" s="1151"/>
      <c r="T37" s="1151"/>
      <c r="U37" s="1151"/>
      <c r="V37" s="1151"/>
      <c r="W37" s="1151"/>
      <c r="X37" s="1153"/>
      <c r="Y37" s="1153"/>
      <c r="Z37" s="1153"/>
      <c r="AA37" s="1153"/>
      <c r="AB37" s="1147">
        <f t="shared" si="4"/>
        <v>30</v>
      </c>
      <c r="AC37" s="1154"/>
      <c r="AD37" s="1151"/>
      <c r="AE37" s="1155"/>
      <c r="AF37" s="1151"/>
      <c r="AG37" s="1151"/>
      <c r="AH37" s="1151"/>
      <c r="AI37" s="1151"/>
      <c r="AJ37" s="1151"/>
      <c r="AK37" s="1151"/>
      <c r="AL37" s="1151"/>
      <c r="AM37" s="1151"/>
      <c r="AN37" s="1151"/>
      <c r="AO37" s="1151"/>
      <c r="AP37" s="1151"/>
      <c r="AQ37" s="1151"/>
      <c r="AR37" s="183"/>
      <c r="AS37" s="540"/>
      <c r="AT37" s="540"/>
      <c r="AU37" s="540"/>
      <c r="AV37" s="540"/>
      <c r="AW37" s="540"/>
      <c r="AX37" s="540"/>
      <c r="AY37" s="540"/>
      <c r="AZ37" s="540"/>
      <c r="BA37" s="540"/>
      <c r="BB37" s="540"/>
      <c r="BC37" s="540"/>
      <c r="BD37" s="540"/>
      <c r="BE37" s="540"/>
      <c r="BF37" s="540"/>
      <c r="BG37" s="540"/>
      <c r="BH37" s="540"/>
      <c r="BI37" s="540"/>
      <c r="BJ37" s="540"/>
      <c r="BK37" s="540"/>
      <c r="BL37" s="540"/>
      <c r="BM37" s="540"/>
      <c r="BN37" s="540"/>
      <c r="BO37" s="540"/>
      <c r="BP37" s="540"/>
      <c r="BQ37" s="540"/>
      <c r="BR37" s="540"/>
      <c r="BS37" s="540"/>
      <c r="BT37" s="540"/>
      <c r="BU37" s="540"/>
      <c r="BV37" s="540"/>
      <c r="BW37" s="540"/>
      <c r="BX37" s="540"/>
      <c r="BY37" s="540"/>
      <c r="BZ37" s="540"/>
      <c r="CA37" s="183"/>
      <c r="CB37" s="183"/>
      <c r="CC37" s="183"/>
      <c r="CD37" s="183"/>
      <c r="CE37" s="183"/>
      <c r="CF37" s="183"/>
    </row>
    <row r="38" spans="1:84" s="525" customFormat="1" ht="12.75" customHeight="1">
      <c r="A38" s="1347"/>
      <c r="B38" s="1344">
        <v>31</v>
      </c>
      <c r="C38" s="1189" t="s">
        <v>136</v>
      </c>
      <c r="D38" s="1093"/>
      <c r="E38" s="1094"/>
      <c r="F38" s="1095"/>
      <c r="G38" s="1095"/>
      <c r="H38" s="1096">
        <f t="shared" si="2"/>
        <v>0</v>
      </c>
      <c r="I38" s="1194">
        <f>Normtid!$B$35</f>
        <v>0.34027777777777773</v>
      </c>
      <c r="J38" s="705">
        <f t="shared" si="5"/>
        <v>0</v>
      </c>
      <c r="K38" s="1097"/>
      <c r="L38" s="1159">
        <f t="shared" si="3"/>
        <v>31</v>
      </c>
      <c r="M38" s="1160">
        <f t="shared" si="1"/>
        <v>0</v>
      </c>
      <c r="N38" s="1161"/>
      <c r="O38" s="1162"/>
      <c r="P38" s="1162"/>
      <c r="Q38" s="1162"/>
      <c r="R38" s="1162"/>
      <c r="S38" s="1161"/>
      <c r="T38" s="1161"/>
      <c r="U38" s="1161"/>
      <c r="V38" s="1161"/>
      <c r="W38" s="1161"/>
      <c r="X38" s="1163"/>
      <c r="Y38" s="1163"/>
      <c r="Z38" s="1163"/>
      <c r="AA38" s="1163"/>
      <c r="AB38" s="1164">
        <f t="shared" si="4"/>
        <v>31</v>
      </c>
      <c r="AC38" s="1165"/>
      <c r="AD38" s="1161"/>
      <c r="AE38" s="1166"/>
      <c r="AF38" s="1161"/>
      <c r="AG38" s="1161"/>
      <c r="AH38" s="1161"/>
      <c r="AI38" s="1161"/>
      <c r="AJ38" s="1161"/>
      <c r="AK38" s="1161"/>
      <c r="AL38" s="1161"/>
      <c r="AM38" s="1161"/>
      <c r="AN38" s="1161"/>
      <c r="AO38" s="1161"/>
      <c r="AP38" s="1161"/>
      <c r="AQ38" s="1161"/>
      <c r="AR38" s="183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183"/>
      <c r="CB38" s="183"/>
      <c r="CC38" s="183"/>
      <c r="CD38" s="183"/>
      <c r="CE38" s="183"/>
      <c r="CF38" s="183"/>
    </row>
    <row r="39" spans="1:84" ht="13.5" thickBot="1">
      <c r="A39" s="1190" t="s">
        <v>145</v>
      </c>
      <c r="B39" s="1191"/>
      <c r="C39" s="713"/>
      <c r="D39" s="714"/>
      <c r="E39" s="715"/>
      <c r="F39" s="716"/>
      <c r="G39" s="717"/>
      <c r="H39" s="718"/>
      <c r="I39" s="719"/>
      <c r="J39" s="720">
        <f>SUM(J8:J38)</f>
        <v>0</v>
      </c>
      <c r="K39" s="306"/>
      <c r="L39" s="1167"/>
      <c r="M39" s="1168"/>
      <c r="N39" s="1168"/>
      <c r="O39" s="1168"/>
      <c r="P39" s="1168"/>
      <c r="Q39" s="1168"/>
      <c r="R39" s="1168"/>
      <c r="S39" s="1168"/>
      <c r="T39" s="1168"/>
      <c r="U39" s="1168"/>
      <c r="V39" s="1168"/>
      <c r="W39" s="1168"/>
      <c r="X39" s="1168"/>
      <c r="Y39" s="1168"/>
      <c r="Z39" s="1168"/>
      <c r="AA39" s="1168"/>
      <c r="AB39" s="1167"/>
      <c r="AC39" s="1168"/>
      <c r="AD39" s="1168"/>
      <c r="AE39" s="1168"/>
      <c r="AF39" s="1168"/>
      <c r="AG39" s="1168"/>
      <c r="AH39" s="1168"/>
      <c r="AI39" s="1168"/>
      <c r="AJ39" s="1168"/>
      <c r="AK39" s="1168"/>
      <c r="AL39" s="1168"/>
      <c r="AM39" s="1168"/>
      <c r="AN39" s="1168"/>
      <c r="AO39" s="1168"/>
      <c r="AP39" s="1168"/>
      <c r="AQ39" s="1168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</row>
    <row r="40" spans="1:84" ht="13.5" thickBot="1">
      <c r="A40" s="721" t="s">
        <v>146</v>
      </c>
      <c r="B40" s="722"/>
      <c r="C40" s="723"/>
      <c r="D40" s="724"/>
      <c r="E40" s="725"/>
      <c r="F40" s="726"/>
      <c r="G40" s="727"/>
      <c r="H40" s="728"/>
      <c r="I40" s="729"/>
      <c r="J40" s="361"/>
      <c r="K40" s="360" t="s">
        <v>298</v>
      </c>
      <c r="L40" s="1169">
        <f>M40+N40+O40+P40+Q40+R40+S40+T40+U40+V40+W40+X40+Y40+Z40+AA40+AC40+AD40+AE40+AF40+AG40+AH40+AJ40+AL40+AN40+AP40</f>
        <v>0</v>
      </c>
      <c r="M40" s="1170"/>
      <c r="N40" s="1170"/>
      <c r="O40" s="1170"/>
      <c r="P40" s="1170"/>
      <c r="Q40" s="1170"/>
      <c r="R40" s="1170"/>
      <c r="S40" s="1170"/>
      <c r="T40" s="1170"/>
      <c r="U40" s="1170"/>
      <c r="V40" s="1170"/>
      <c r="W40" s="1170"/>
      <c r="X40" s="1170"/>
      <c r="Y40" s="1170"/>
      <c r="Z40" s="1170"/>
      <c r="AA40" s="1170"/>
      <c r="AB40" s="1171"/>
      <c r="AC40" s="1171"/>
      <c r="AD40" s="1171"/>
      <c r="AE40" s="1171"/>
      <c r="AF40" s="1171"/>
      <c r="AG40" s="1171"/>
      <c r="AH40" s="1171"/>
      <c r="AI40" s="1171"/>
      <c r="AJ40" s="1171"/>
      <c r="AK40" s="1171"/>
      <c r="AL40" s="1171"/>
      <c r="AM40" s="1171"/>
      <c r="AN40" s="1171"/>
      <c r="AO40" s="1171"/>
      <c r="AP40" s="1171"/>
      <c r="AQ40" s="1171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</row>
    <row r="41" spans="1:84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7.1458333333333321</v>
      </c>
      <c r="J41" s="731"/>
      <c r="K41" s="307"/>
      <c r="L41" s="1172"/>
      <c r="M41" s="1173"/>
      <c r="N41" s="1173"/>
      <c r="O41" s="1173"/>
      <c r="P41" s="1173"/>
      <c r="Q41" s="1173"/>
      <c r="R41" s="1173"/>
      <c r="S41" s="1173"/>
      <c r="T41" s="1173"/>
      <c r="U41" s="1173"/>
      <c r="V41" s="1173"/>
      <c r="W41" s="1173"/>
      <c r="X41" s="1173"/>
      <c r="Y41" s="1173"/>
      <c r="Z41" s="1173"/>
      <c r="AA41" s="1173"/>
      <c r="AB41" s="1172"/>
      <c r="AC41" s="1173"/>
      <c r="AD41" s="1173"/>
      <c r="AE41" s="1173"/>
      <c r="AF41" s="1173"/>
      <c r="AG41" s="1173"/>
      <c r="AH41" s="1173"/>
      <c r="AI41" s="1173"/>
      <c r="AJ41" s="1173"/>
      <c r="AK41" s="1173"/>
      <c r="AL41" s="1173"/>
      <c r="AM41" s="1173"/>
      <c r="AN41" s="1173"/>
      <c r="AO41" s="1173"/>
      <c r="AP41" s="1173"/>
      <c r="AQ41" s="117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</row>
    <row r="42" spans="1:84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32"/>
      <c r="K42" s="307"/>
      <c r="L42" s="1174">
        <f>M42+N42+O42+P42+Q42+R42+S42+T42+U42+V42+W42+X42+Y42+Z42+AA42+AC42+AD42+AE42+AF42+AG42+AH42+AJ42+AL42+AN42+AP42</f>
        <v>0</v>
      </c>
      <c r="M42" s="1175">
        <f>SUM(M8:M38)</f>
        <v>0</v>
      </c>
      <c r="N42" s="1175">
        <f t="shared" ref="N42:AQ42" si="6">SUM(N8:N38)</f>
        <v>0</v>
      </c>
      <c r="O42" s="1175">
        <f t="shared" si="6"/>
        <v>0</v>
      </c>
      <c r="P42" s="1175">
        <f>SUM(P8:P38)</f>
        <v>0</v>
      </c>
      <c r="Q42" s="1175">
        <f t="shared" si="6"/>
        <v>0</v>
      </c>
      <c r="R42" s="1175">
        <f t="shared" si="6"/>
        <v>0</v>
      </c>
      <c r="S42" s="1175">
        <f t="shared" si="6"/>
        <v>0</v>
      </c>
      <c r="T42" s="1175">
        <f t="shared" si="6"/>
        <v>0</v>
      </c>
      <c r="U42" s="1175">
        <f t="shared" si="6"/>
        <v>0</v>
      </c>
      <c r="V42" s="1175">
        <f t="shared" si="6"/>
        <v>0</v>
      </c>
      <c r="W42" s="1175">
        <f t="shared" si="6"/>
        <v>0</v>
      </c>
      <c r="X42" s="1175">
        <f t="shared" si="6"/>
        <v>0</v>
      </c>
      <c r="Y42" s="1175">
        <f t="shared" si="6"/>
        <v>0</v>
      </c>
      <c r="Z42" s="1175">
        <f t="shared" si="6"/>
        <v>0</v>
      </c>
      <c r="AA42" s="1175">
        <f t="shared" si="6"/>
        <v>0</v>
      </c>
      <c r="AB42" s="1175"/>
      <c r="AC42" s="1175">
        <f t="shared" si="6"/>
        <v>0</v>
      </c>
      <c r="AD42" s="1175">
        <f t="shared" si="6"/>
        <v>0</v>
      </c>
      <c r="AE42" s="1175">
        <f t="shared" si="6"/>
        <v>0</v>
      </c>
      <c r="AF42" s="1175">
        <f t="shared" si="6"/>
        <v>0</v>
      </c>
      <c r="AG42" s="1175">
        <f t="shared" si="6"/>
        <v>0</v>
      </c>
      <c r="AH42" s="1175">
        <f t="shared" si="6"/>
        <v>0</v>
      </c>
      <c r="AI42" s="1175">
        <f t="shared" si="6"/>
        <v>0</v>
      </c>
      <c r="AJ42" s="1175">
        <f t="shared" si="6"/>
        <v>0</v>
      </c>
      <c r="AK42" s="1175">
        <f t="shared" si="6"/>
        <v>0</v>
      </c>
      <c r="AL42" s="1175">
        <f t="shared" si="6"/>
        <v>0</v>
      </c>
      <c r="AM42" s="1175">
        <f t="shared" si="6"/>
        <v>0</v>
      </c>
      <c r="AN42" s="1175">
        <f t="shared" si="6"/>
        <v>0</v>
      </c>
      <c r="AO42" s="1175">
        <f t="shared" si="6"/>
        <v>0</v>
      </c>
      <c r="AP42" s="1175">
        <f t="shared" si="6"/>
        <v>0</v>
      </c>
      <c r="AQ42" s="1175">
        <f t="shared" si="6"/>
        <v>0</v>
      </c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</row>
    <row r="43" spans="1:84" ht="25.15" customHeight="1">
      <c r="A43" s="733" t="s">
        <v>149</v>
      </c>
      <c r="B43" s="734"/>
      <c r="C43" s="735"/>
      <c r="D43" s="736"/>
      <c r="E43" s="737"/>
      <c r="F43" s="738"/>
      <c r="G43" s="739"/>
      <c r="H43" s="740" t="s">
        <v>150</v>
      </c>
      <c r="I43" s="741"/>
      <c r="J43" s="742">
        <f>SUM(J39+J40)</f>
        <v>0</v>
      </c>
      <c r="K43" s="308"/>
      <c r="L43" s="1176">
        <f>M43+N43+O43+P43+Q43+R43+S43+T43+U43+V43+W43+X43+Y43+Z43+AA43+AC43+AD43+AE43+AF43+AG43+AH43+AJ43+AL43+AN43+AP43</f>
        <v>0</v>
      </c>
      <c r="M43" s="1177">
        <f>SUM(M42+M40)</f>
        <v>0</v>
      </c>
      <c r="N43" s="1177">
        <f t="shared" ref="N43:AQ43" si="7">SUM(N42+N40)</f>
        <v>0</v>
      </c>
      <c r="O43" s="1177">
        <f t="shared" si="7"/>
        <v>0</v>
      </c>
      <c r="P43" s="1177">
        <f>SUM(P42+P40)</f>
        <v>0</v>
      </c>
      <c r="Q43" s="1177">
        <f t="shared" si="7"/>
        <v>0</v>
      </c>
      <c r="R43" s="1177">
        <f t="shared" si="7"/>
        <v>0</v>
      </c>
      <c r="S43" s="1177">
        <f t="shared" si="7"/>
        <v>0</v>
      </c>
      <c r="T43" s="1177">
        <f t="shared" si="7"/>
        <v>0</v>
      </c>
      <c r="U43" s="1177">
        <f t="shared" si="7"/>
        <v>0</v>
      </c>
      <c r="V43" s="1177">
        <f t="shared" si="7"/>
        <v>0</v>
      </c>
      <c r="W43" s="1177">
        <f t="shared" si="7"/>
        <v>0</v>
      </c>
      <c r="X43" s="1177">
        <f t="shared" si="7"/>
        <v>0</v>
      </c>
      <c r="Y43" s="1177">
        <f t="shared" si="7"/>
        <v>0</v>
      </c>
      <c r="Z43" s="1177">
        <f t="shared" si="7"/>
        <v>0</v>
      </c>
      <c r="AA43" s="1177">
        <f t="shared" si="7"/>
        <v>0</v>
      </c>
      <c r="AB43" s="1177"/>
      <c r="AC43" s="1177">
        <f t="shared" si="7"/>
        <v>0</v>
      </c>
      <c r="AD43" s="1177">
        <f t="shared" si="7"/>
        <v>0</v>
      </c>
      <c r="AE43" s="1177">
        <f t="shared" si="7"/>
        <v>0</v>
      </c>
      <c r="AF43" s="1177">
        <f t="shared" si="7"/>
        <v>0</v>
      </c>
      <c r="AG43" s="1177">
        <f t="shared" si="7"/>
        <v>0</v>
      </c>
      <c r="AH43" s="1177">
        <f t="shared" si="7"/>
        <v>0</v>
      </c>
      <c r="AI43" s="1177">
        <f t="shared" si="7"/>
        <v>0</v>
      </c>
      <c r="AJ43" s="1177">
        <f t="shared" si="7"/>
        <v>0</v>
      </c>
      <c r="AK43" s="1177">
        <f t="shared" si="7"/>
        <v>0</v>
      </c>
      <c r="AL43" s="1177">
        <f t="shared" si="7"/>
        <v>0</v>
      </c>
      <c r="AM43" s="1177">
        <f t="shared" si="7"/>
        <v>0</v>
      </c>
      <c r="AN43" s="1177">
        <f t="shared" si="7"/>
        <v>0</v>
      </c>
      <c r="AO43" s="1177">
        <f t="shared" si="7"/>
        <v>0</v>
      </c>
      <c r="AP43" s="1177">
        <f t="shared" si="7"/>
        <v>0</v>
      </c>
      <c r="AQ43" s="1177">
        <f t="shared" si="7"/>
        <v>0</v>
      </c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</row>
    <row r="44" spans="1:84" hidden="1">
      <c r="A44" s="167" t="s">
        <v>151</v>
      </c>
      <c r="B44" s="167" t="s">
        <v>151</v>
      </c>
      <c r="C44" s="167"/>
      <c r="G44" s="177">
        <f>(H8+H9+H10+H11+H12+H13+H14+H15+H16+H17+H18+H19+H20+H21+H22+H23+H24+H25+H26+H27+H28+H29+H30+H31+H32+H33+H34+H35+H36+H37+H38)*24</f>
        <v>0</v>
      </c>
      <c r="I44" s="184"/>
      <c r="L44" s="177"/>
      <c r="M44" s="301"/>
      <c r="N44" s="1178"/>
      <c r="O44" s="1178"/>
      <c r="P44" s="1178"/>
      <c r="Q44" s="1178"/>
      <c r="R44" s="1178"/>
      <c r="S44" s="1179"/>
      <c r="T44" s="1179"/>
      <c r="U44" s="1179"/>
      <c r="V44" s="1179"/>
      <c r="W44" s="1179"/>
      <c r="X44" s="1179"/>
      <c r="Y44" s="1180"/>
      <c r="AE44" s="1178"/>
      <c r="AF44" s="1178"/>
      <c r="AG44" s="1178"/>
      <c r="AH44" s="1179"/>
      <c r="AI44" s="1179"/>
      <c r="AJ44" s="1179"/>
      <c r="AK44" s="1179"/>
      <c r="AL44" s="1179"/>
      <c r="AM44" s="1179"/>
      <c r="AN44" s="1179"/>
      <c r="AO44" s="1179"/>
      <c r="AP44" s="1179"/>
      <c r="AQ44" s="1179"/>
    </row>
    <row r="45" spans="1:84" hidden="1">
      <c r="A45" s="167" t="s">
        <v>151</v>
      </c>
      <c r="B45" s="167" t="s">
        <v>151</v>
      </c>
      <c r="C45" s="167"/>
      <c r="G45" s="184">
        <f>INT(G44)</f>
        <v>0</v>
      </c>
      <c r="L45" s="177"/>
      <c r="M45" s="301"/>
      <c r="N45" s="1178"/>
      <c r="O45" s="1178"/>
      <c r="P45" s="1178"/>
      <c r="Q45" s="1178"/>
      <c r="R45" s="1178"/>
      <c r="S45" s="1179"/>
      <c r="T45" s="1179"/>
      <c r="U45" s="1179"/>
      <c r="V45" s="1179"/>
      <c r="W45" s="1179"/>
      <c r="X45" s="1179"/>
      <c r="Y45" s="1180"/>
      <c r="AE45" s="1178"/>
      <c r="AF45" s="1178"/>
      <c r="AG45" s="1178"/>
      <c r="AH45" s="1179"/>
      <c r="AI45" s="1179"/>
      <c r="AJ45" s="1179"/>
      <c r="AK45" s="1179"/>
      <c r="AL45" s="1179"/>
      <c r="AM45" s="1179"/>
      <c r="AN45" s="1179"/>
      <c r="AO45" s="1179"/>
      <c r="AP45" s="1179"/>
      <c r="AQ45" s="1179"/>
    </row>
    <row r="46" spans="1:84" hidden="1">
      <c r="A46" s="167" t="s">
        <v>151</v>
      </c>
      <c r="B46" s="167" t="s">
        <v>151</v>
      </c>
      <c r="C46" s="167"/>
      <c r="G46" s="184">
        <f>((G44-G45)*60)/100</f>
        <v>0</v>
      </c>
      <c r="L46" s="177"/>
      <c r="M46" s="166"/>
    </row>
    <row r="47" spans="1:84">
      <c r="A47" s="167"/>
      <c r="B47" s="167"/>
      <c r="C47" s="167"/>
      <c r="G47" s="184"/>
      <c r="L47" s="177"/>
      <c r="M47" s="166"/>
      <c r="AF47" s="1181"/>
      <c r="AG47" s="1181"/>
    </row>
    <row r="48" spans="1:84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09"/>
      <c r="K48" s="309"/>
      <c r="L48" s="177"/>
      <c r="M48" s="166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</row>
    <row r="49" spans="1:78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  <c r="L49" s="177"/>
      <c r="M49" s="166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</row>
    <row r="50" spans="1:78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  <c r="L50" s="177"/>
      <c r="M50" s="166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</row>
    <row r="51" spans="1:78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157</v>
      </c>
      <c r="I51" s="310"/>
      <c r="J51" s="313"/>
      <c r="K51" s="310"/>
      <c r="L51" s="177"/>
      <c r="M51" s="166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</row>
    <row r="52" spans="1:78" ht="13.5" thickBot="1">
      <c r="A52" s="167"/>
      <c r="B52" s="176"/>
      <c r="C52" s="167"/>
      <c r="L52" s="177"/>
      <c r="M52" s="166"/>
    </row>
    <row r="53" spans="1:78">
      <c r="A53" s="321" t="s">
        <v>158</v>
      </c>
      <c r="B53" s="322"/>
      <c r="C53" s="323"/>
      <c r="D53" s="324"/>
      <c r="E53" s="324"/>
      <c r="F53" s="324"/>
      <c r="G53" s="324"/>
      <c r="H53" s="325"/>
      <c r="I53" s="326"/>
      <c r="J53" s="324"/>
      <c r="K53" s="327"/>
      <c r="L53" s="177"/>
      <c r="M53" s="166"/>
    </row>
    <row r="54" spans="1:78" ht="13.5" thickBot="1">
      <c r="A54" s="328" t="s">
        <v>159</v>
      </c>
      <c r="B54" s="329"/>
      <c r="C54" s="330"/>
      <c r="D54" s="218"/>
      <c r="E54" s="218"/>
      <c r="F54" s="218"/>
      <c r="G54" s="218"/>
      <c r="H54" s="331"/>
      <c r="I54" s="219"/>
      <c r="J54" s="218"/>
      <c r="K54" s="332"/>
      <c r="L54" s="177"/>
      <c r="M54" s="166"/>
    </row>
    <row r="55" spans="1:78" ht="13.5" thickBot="1">
      <c r="A55" s="333" t="s">
        <v>160</v>
      </c>
      <c r="B55" s="217"/>
      <c r="C55" s="217"/>
      <c r="D55" s="218"/>
      <c r="E55" s="218"/>
      <c r="F55" s="218"/>
      <c r="G55" s="334"/>
      <c r="H55" s="334"/>
      <c r="I55" s="219"/>
      <c r="J55" s="362"/>
      <c r="K55" s="332"/>
      <c r="L55" s="177"/>
      <c r="M55" s="166"/>
    </row>
    <row r="56" spans="1:78">
      <c r="A56" s="333" t="s">
        <v>161</v>
      </c>
      <c r="B56" s="217"/>
      <c r="C56" s="217"/>
      <c r="D56" s="218"/>
      <c r="E56" s="218"/>
      <c r="F56" s="218"/>
      <c r="G56" s="334"/>
      <c r="H56" s="334"/>
      <c r="I56" s="219"/>
      <c r="J56" s="335">
        <f>+J55*2</f>
        <v>0</v>
      </c>
      <c r="K56" s="332"/>
      <c r="L56" s="177"/>
      <c r="M56" s="166"/>
    </row>
    <row r="57" spans="1:78" ht="13.5" thickBot="1">
      <c r="A57" s="336"/>
      <c r="B57" s="337"/>
      <c r="C57" s="337"/>
      <c r="D57" s="338"/>
      <c r="E57" s="338"/>
      <c r="F57" s="338"/>
      <c r="G57" s="338"/>
      <c r="H57" s="338"/>
      <c r="I57" s="339"/>
      <c r="J57" s="337"/>
      <c r="K57" s="340"/>
      <c r="L57" s="177"/>
      <c r="M57" s="166"/>
    </row>
  </sheetData>
  <sheetProtection formatCells="0" formatColumns="0" formatRows="0" insertColumns="0" insertRows="0" insertHyperlinks="0" deleteColumns="0" deleteRows="0" sort="0"/>
  <dataConsolidate/>
  <mergeCells count="2">
    <mergeCell ref="A7:C7"/>
    <mergeCell ref="F6:G6"/>
  </mergeCells>
  <phoneticPr fontId="0" type="noConversion"/>
  <hyperlinks>
    <hyperlink ref="AS10" r:id="rId1" tooltip="Nyårsdagen 2014" display="http://klendr.se/kalender/01/januari/2014"/>
    <hyperlink ref="AS11" r:id="rId2" tooltip="Nyårsdagen 2014" display="http://klendr.se/kalender/01/januari/2014"/>
    <hyperlink ref="AS12" r:id="rId3" tooltip="H.M. Konung Carl XVI Gustafs namnsdag 2014" display="http://klendr.se/kalender/28/januari/2014"/>
    <hyperlink ref="AS13" r:id="rId4" tooltip="H.M. Konung Carl XVI Gustafs namnsdag 2014" display="http://klendr.se/kalender/28/januari/2014"/>
  </hyperlinks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5"/>
  <headerFooter alignWithMargins="0">
    <oddFooter>&amp;C&amp;8&amp;F &amp;A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2"/>
  </sheetPr>
  <dimension ref="A1:AQ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0" sqref="J40"/>
    </sheetView>
  </sheetViews>
  <sheetFormatPr defaultColWidth="11.42578125" defaultRowHeight="12.75" outlineLevelCol="2"/>
  <cols>
    <col min="1" max="2" width="3" style="18" customWidth="1"/>
    <col min="3" max="3" width="3.5703125" style="18" customWidth="1"/>
    <col min="4" max="9" width="8.28515625" style="19" customWidth="1"/>
    <col min="10" max="10" width="8.28515625" style="18" customWidth="1"/>
    <col min="11" max="11" width="40" style="19" customWidth="1"/>
    <col min="12" max="17" width="6.5703125" style="19" customWidth="1" outlineLevel="1"/>
    <col min="18" max="18" width="10.5703125" style="19" customWidth="1" outlineLevel="1"/>
    <col min="19" max="24" width="6.5703125" style="19" customWidth="1" outlineLevel="1"/>
    <col min="25" max="25" width="6.5703125" style="21" customWidth="1" outlineLevel="1"/>
    <col min="26" max="27" width="6.5703125" style="19" customWidth="1" outlineLevel="1"/>
    <col min="28" max="28" width="6.5703125" style="166" customWidth="1" outlineLevel="2"/>
    <col min="29" max="43" width="6.5703125" style="19" customWidth="1" outlineLevel="2"/>
    <col min="44" max="16384" width="11.42578125" style="19"/>
  </cols>
  <sheetData>
    <row r="1" spans="1:43" s="299" customFormat="1" ht="21">
      <c r="A1" s="162" t="s">
        <v>88</v>
      </c>
      <c r="B1" s="57"/>
      <c r="C1" s="1"/>
      <c r="D1" s="3"/>
      <c r="E1" s="3"/>
      <c r="F1" s="28"/>
      <c r="G1" s="3"/>
      <c r="H1" s="142"/>
      <c r="I1" s="296"/>
      <c r="J1" s="31"/>
      <c r="K1" s="296"/>
      <c r="L1" s="1" t="s">
        <v>89</v>
      </c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7"/>
      <c r="Z1" s="296"/>
      <c r="AA1" s="296"/>
      <c r="AB1" s="1" t="str">
        <f>+L1</f>
        <v>Projektredovisning</v>
      </c>
      <c r="AC1" s="296"/>
      <c r="AD1" s="296"/>
      <c r="AE1" s="19"/>
      <c r="AF1" s="296"/>
      <c r="AG1" s="298"/>
      <c r="AH1" s="296"/>
      <c r="AI1" s="296"/>
      <c r="AJ1" s="296"/>
      <c r="AK1" s="296"/>
      <c r="AL1" s="296"/>
      <c r="AM1" s="296"/>
      <c r="AN1" s="296"/>
      <c r="AO1" s="296"/>
      <c r="AP1" s="296"/>
      <c r="AQ1" s="296"/>
    </row>
    <row r="2" spans="1:43" s="212" customFormat="1">
      <c r="A2" s="4" t="s">
        <v>91</v>
      </c>
      <c r="B2" s="15"/>
      <c r="C2" s="4"/>
      <c r="D2" s="21">
        <f>Jan!$D$2</f>
        <v>0</v>
      </c>
      <c r="F2" s="294"/>
      <c r="G2" s="5"/>
      <c r="H2" s="5"/>
      <c r="J2" s="11"/>
      <c r="K2" s="5"/>
      <c r="L2" s="5" t="str">
        <f>A2</f>
        <v xml:space="preserve">Namn: </v>
      </c>
      <c r="M2" s="15">
        <f>+D2</f>
        <v>0</v>
      </c>
      <c r="O2" s="12"/>
      <c r="P2" s="12"/>
      <c r="Q2" s="12"/>
      <c r="R2" s="12"/>
      <c r="S2" s="5"/>
      <c r="T2" s="5"/>
      <c r="U2" s="5"/>
      <c r="V2" s="5"/>
      <c r="W2" s="5"/>
      <c r="X2" s="5"/>
      <c r="Y2" s="294"/>
      <c r="Z2" s="5"/>
      <c r="AA2" s="5"/>
      <c r="AB2" s="5" t="str">
        <f>+L2</f>
        <v xml:space="preserve">Namn: </v>
      </c>
      <c r="AC2" s="15">
        <f>+M2</f>
        <v>0</v>
      </c>
      <c r="AD2" s="5"/>
      <c r="AE2" s="19"/>
    </row>
    <row r="3" spans="1:43" s="212" customFormat="1">
      <c r="A3" s="4" t="s">
        <v>93</v>
      </c>
      <c r="B3" s="15"/>
      <c r="C3" s="4"/>
      <c r="D3" s="15" t="s">
        <v>162</v>
      </c>
      <c r="F3" s="16"/>
      <c r="G3" s="5"/>
      <c r="H3" s="5"/>
      <c r="J3" s="11"/>
      <c r="K3" s="5"/>
      <c r="L3" s="5" t="str">
        <f>A3</f>
        <v xml:space="preserve">Månad: </v>
      </c>
      <c r="M3" s="15" t="str">
        <f>+D3</f>
        <v>Februari</v>
      </c>
      <c r="O3" s="12"/>
      <c r="P3" s="12"/>
      <c r="Q3" s="12"/>
      <c r="R3" s="12"/>
      <c r="S3" s="5"/>
      <c r="T3" s="5"/>
      <c r="U3" s="5"/>
      <c r="V3" s="5"/>
      <c r="W3" s="5"/>
      <c r="X3" s="5"/>
      <c r="Y3" s="294"/>
      <c r="Z3" s="5"/>
      <c r="AA3" s="5"/>
      <c r="AB3" s="5" t="str">
        <f t="shared" ref="AB3:AC4" si="0">+L3</f>
        <v xml:space="preserve">Månad: </v>
      </c>
      <c r="AC3" s="15" t="str">
        <f t="shared" si="0"/>
        <v>Februari</v>
      </c>
      <c r="AD3" s="5"/>
      <c r="AE3" s="19"/>
    </row>
    <row r="4" spans="1:43">
      <c r="A4" s="4" t="s">
        <v>95</v>
      </c>
      <c r="B4" s="15"/>
      <c r="C4" s="4"/>
      <c r="D4" s="15">
        <f>+Jan!D4</f>
        <v>2025</v>
      </c>
      <c r="F4" s="12"/>
      <c r="G4" s="12"/>
      <c r="H4" s="12"/>
      <c r="L4" s="5" t="str">
        <f>A4</f>
        <v>År:</v>
      </c>
      <c r="M4" s="15">
        <f>$D$4</f>
        <v>2025</v>
      </c>
      <c r="O4" s="295"/>
      <c r="P4" s="295"/>
      <c r="Q4" s="295"/>
      <c r="R4" s="295"/>
      <c r="S4" s="12"/>
      <c r="T4" s="12"/>
      <c r="U4" s="12"/>
      <c r="V4" s="12"/>
      <c r="W4" s="12"/>
      <c r="X4" s="12"/>
      <c r="Z4" s="12"/>
      <c r="AA4" s="12"/>
      <c r="AB4" s="5" t="str">
        <f t="shared" si="0"/>
        <v>År:</v>
      </c>
      <c r="AC4" s="15">
        <f t="shared" si="0"/>
        <v>2025</v>
      </c>
      <c r="AD4" s="12"/>
    </row>
    <row r="5" spans="1:43">
      <c r="A5" s="12"/>
      <c r="B5" s="15"/>
      <c r="C5" s="12"/>
      <c r="D5" s="12"/>
      <c r="E5" s="15"/>
      <c r="F5" s="12"/>
      <c r="G5" s="12"/>
      <c r="H5" s="12"/>
      <c r="L5" s="150"/>
      <c r="M5" s="743"/>
      <c r="N5" s="744"/>
      <c r="S5" s="744"/>
      <c r="T5" s="744"/>
      <c r="U5" s="744"/>
      <c r="V5" s="744"/>
      <c r="W5" s="744"/>
      <c r="X5" s="744"/>
      <c r="Y5" s="745"/>
      <c r="Z5" s="744"/>
      <c r="AA5" s="744"/>
      <c r="AB5" s="675"/>
      <c r="AC5" s="744"/>
      <c r="AD5" s="744"/>
      <c r="AF5" s="295"/>
      <c r="AG5" s="295"/>
    </row>
    <row r="6" spans="1:43" s="166" customFormat="1">
      <c r="A6" s="678" t="s">
        <v>96</v>
      </c>
      <c r="B6" s="679"/>
      <c r="C6" s="679"/>
      <c r="D6" s="680"/>
      <c r="E6" s="681"/>
      <c r="F6" s="1554" t="s">
        <v>97</v>
      </c>
      <c r="G6" s="1555"/>
      <c r="H6" s="682" t="s">
        <v>98</v>
      </c>
      <c r="I6" s="683" t="s">
        <v>76</v>
      </c>
      <c r="J6" s="682" t="s">
        <v>99</v>
      </c>
      <c r="K6" s="684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3" s="301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151"/>
      <c r="J7" s="180"/>
      <c r="K7" s="181"/>
      <c r="L7" s="300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/>
      <c r="R7" s="182" t="s">
        <v>163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">
        <v>128</v>
      </c>
      <c r="AB7" s="300">
        <f>+L7</f>
        <v>0</v>
      </c>
      <c r="AC7" s="230" t="str">
        <f>+Jan!AC7</f>
        <v>J</v>
      </c>
      <c r="AD7" s="230" t="str">
        <f>+Jan!AD7</f>
        <v>K</v>
      </c>
      <c r="AE7" s="230" t="str">
        <f>+Jan!AE7</f>
        <v>L</v>
      </c>
      <c r="AF7" s="230" t="str">
        <f>+Jan!AF7</f>
        <v>M</v>
      </c>
      <c r="AG7" s="230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3" s="526" customFormat="1" ht="12.75" customHeight="1">
      <c r="A8" s="1199">
        <v>5</v>
      </c>
      <c r="B8" s="1505">
        <v>1</v>
      </c>
      <c r="C8" s="763" t="s">
        <v>138</v>
      </c>
      <c r="D8" s="764"/>
      <c r="E8" s="764"/>
      <c r="F8" s="765"/>
      <c r="G8" s="765"/>
      <c r="H8" s="766">
        <f t="shared" ref="H8:H35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66"/>
      <c r="J8" s="698">
        <f>IF(H8=0,0,H8-I8)</f>
        <v>0</v>
      </c>
      <c r="K8" s="1506"/>
      <c r="L8" s="767">
        <f>+B8</f>
        <v>1</v>
      </c>
      <c r="M8" s="699">
        <f t="shared" ref="M8:M34" si="2">-(N8+O8+P8+Q8+R8+S8+T8+U8+V8+W8+X8+Y8+Z8+AA8+AC8+AD8+AE8+AF8+AG8+AH8+AJ8+AL8+AN8+AP8)+H8</f>
        <v>0</v>
      </c>
      <c r="N8" s="53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4">
        <f>+L8</f>
        <v>1</v>
      </c>
      <c r="AC8" s="753"/>
      <c r="AD8" s="755"/>
      <c r="AE8" s="755"/>
      <c r="AF8" s="756"/>
      <c r="AG8" s="753"/>
      <c r="AH8" s="753"/>
      <c r="AI8" s="753"/>
      <c r="AJ8" s="753"/>
      <c r="AK8" s="753"/>
      <c r="AL8" s="753"/>
      <c r="AM8" s="753"/>
      <c r="AN8" s="753"/>
      <c r="AO8" s="753"/>
      <c r="AP8" s="753"/>
      <c r="AQ8" s="753"/>
    </row>
    <row r="9" spans="1:43" s="526" customFormat="1">
      <c r="A9" s="1356"/>
      <c r="B9" s="762">
        <v>2</v>
      </c>
      <c r="C9" s="768" t="s">
        <v>139</v>
      </c>
      <c r="D9" s="764"/>
      <c r="E9" s="764"/>
      <c r="F9" s="765"/>
      <c r="G9" s="765"/>
      <c r="H9" s="766">
        <f t="shared" si="1"/>
        <v>0</v>
      </c>
      <c r="I9" s="766"/>
      <c r="J9" s="698">
        <f t="shared" ref="J9:J34" si="3">IF(H9=0,0,H9-I9)</f>
        <v>0</v>
      </c>
      <c r="K9" s="1506"/>
      <c r="L9" s="767">
        <f t="shared" ref="L9:L35" si="4">+B9</f>
        <v>2</v>
      </c>
      <c r="M9" s="699">
        <f t="shared" si="2"/>
        <v>0</v>
      </c>
      <c r="N9" s="758"/>
      <c r="O9" s="759"/>
      <c r="P9" s="759"/>
      <c r="Q9" s="759"/>
      <c r="R9" s="759"/>
      <c r="S9" s="759"/>
      <c r="T9" s="759"/>
      <c r="U9" s="759"/>
      <c r="V9" s="759"/>
      <c r="W9" s="759"/>
      <c r="X9" s="759"/>
      <c r="Y9" s="759"/>
      <c r="Z9" s="759"/>
      <c r="AA9" s="759"/>
      <c r="AB9" s="754">
        <f t="shared" ref="AB9:AB35" si="5">+L9</f>
        <v>2</v>
      </c>
      <c r="AC9" s="759"/>
      <c r="AD9" s="760"/>
      <c r="AE9" s="760"/>
      <c r="AF9" s="761"/>
      <c r="AG9" s="759"/>
      <c r="AH9" s="759"/>
      <c r="AI9" s="759"/>
      <c r="AJ9" s="759"/>
      <c r="AK9" s="759"/>
      <c r="AL9" s="759"/>
      <c r="AM9" s="759"/>
      <c r="AN9" s="759"/>
      <c r="AO9" s="759"/>
      <c r="AP9" s="759"/>
      <c r="AQ9" s="759"/>
    </row>
    <row r="10" spans="1:43" s="526" customFormat="1">
      <c r="A10" s="1198"/>
      <c r="B10" s="757">
        <v>3</v>
      </c>
      <c r="C10" s="747" t="s">
        <v>140</v>
      </c>
      <c r="D10" s="748"/>
      <c r="E10" s="748"/>
      <c r="F10" s="749"/>
      <c r="G10" s="749"/>
      <c r="H10" s="750">
        <f t="shared" si="1"/>
        <v>0</v>
      </c>
      <c r="I10" s="750">
        <f>Normtid!$B$35</f>
        <v>0.34027777777777773</v>
      </c>
      <c r="J10" s="705">
        <f t="shared" si="3"/>
        <v>0</v>
      </c>
      <c r="K10" s="751"/>
      <c r="L10" s="752">
        <f t="shared" si="4"/>
        <v>3</v>
      </c>
      <c r="M10" s="699">
        <f t="shared" si="2"/>
        <v>0</v>
      </c>
      <c r="N10" s="758"/>
      <c r="O10" s="759"/>
      <c r="P10" s="759"/>
      <c r="Q10" s="759"/>
      <c r="R10" s="759"/>
      <c r="S10" s="759"/>
      <c r="T10" s="759"/>
      <c r="U10" s="759"/>
      <c r="V10" s="759"/>
      <c r="W10" s="759"/>
      <c r="X10" s="759"/>
      <c r="Y10" s="759"/>
      <c r="Z10" s="759"/>
      <c r="AA10" s="759"/>
      <c r="AB10" s="754">
        <f t="shared" si="5"/>
        <v>3</v>
      </c>
      <c r="AC10" s="759"/>
      <c r="AD10" s="760"/>
      <c r="AE10" s="760"/>
      <c r="AF10" s="761"/>
      <c r="AG10" s="759"/>
      <c r="AH10" s="759"/>
      <c r="AI10" s="759"/>
      <c r="AJ10" s="759"/>
      <c r="AK10" s="759"/>
      <c r="AL10" s="759"/>
      <c r="AM10" s="759"/>
      <c r="AN10" s="759"/>
      <c r="AO10" s="759"/>
      <c r="AP10" s="759"/>
      <c r="AQ10" s="759"/>
    </row>
    <row r="11" spans="1:43" s="526" customFormat="1">
      <c r="A11" s="1197"/>
      <c r="B11" s="757">
        <v>4</v>
      </c>
      <c r="C11" s="747" t="s">
        <v>141</v>
      </c>
      <c r="D11" s="748"/>
      <c r="E11" s="748"/>
      <c r="F11" s="749"/>
      <c r="G11" s="749"/>
      <c r="H11" s="750">
        <f t="shared" si="1"/>
        <v>0</v>
      </c>
      <c r="I11" s="750">
        <f>Normtid!$B$35</f>
        <v>0.34027777777777773</v>
      </c>
      <c r="J11" s="705">
        <f t="shared" si="3"/>
        <v>0</v>
      </c>
      <c r="K11" s="751"/>
      <c r="L11" s="752">
        <f t="shared" si="4"/>
        <v>4</v>
      </c>
      <c r="M11" s="699">
        <f t="shared" si="2"/>
        <v>0</v>
      </c>
      <c r="N11" s="758"/>
      <c r="O11" s="759"/>
      <c r="P11" s="759"/>
      <c r="Q11" s="759"/>
      <c r="R11" s="759"/>
      <c r="S11" s="759"/>
      <c r="T11" s="759"/>
      <c r="U11" s="759"/>
      <c r="V11" s="759"/>
      <c r="W11" s="759"/>
      <c r="X11" s="759"/>
      <c r="Y11" s="759"/>
      <c r="Z11" s="759"/>
      <c r="AA11" s="759"/>
      <c r="AB11" s="754">
        <f t="shared" si="5"/>
        <v>4</v>
      </c>
      <c r="AC11" s="759"/>
      <c r="AD11" s="760"/>
      <c r="AE11" s="760"/>
      <c r="AF11" s="761"/>
      <c r="AG11" s="759"/>
      <c r="AH11" s="759"/>
      <c r="AI11" s="759"/>
      <c r="AJ11" s="759"/>
      <c r="AK11" s="759"/>
      <c r="AL11" s="759"/>
      <c r="AM11" s="759"/>
      <c r="AN11" s="759"/>
      <c r="AO11" s="759"/>
      <c r="AP11" s="759"/>
      <c r="AQ11" s="759"/>
    </row>
    <row r="12" spans="1:43" s="526" customFormat="1">
      <c r="A12" s="588"/>
      <c r="B12" s="757">
        <v>5</v>
      </c>
      <c r="C12" s="747" t="s">
        <v>142</v>
      </c>
      <c r="D12" s="748"/>
      <c r="E12" s="748"/>
      <c r="F12" s="749"/>
      <c r="G12" s="749"/>
      <c r="H12" s="750">
        <f t="shared" si="1"/>
        <v>0</v>
      </c>
      <c r="I12" s="750">
        <f>Normtid!$B$35</f>
        <v>0.34027777777777773</v>
      </c>
      <c r="J12" s="705">
        <f t="shared" si="3"/>
        <v>0</v>
      </c>
      <c r="K12" s="751"/>
      <c r="L12" s="752">
        <f t="shared" si="4"/>
        <v>5</v>
      </c>
      <c r="M12" s="699">
        <f t="shared" si="2"/>
        <v>0</v>
      </c>
      <c r="N12" s="758"/>
      <c r="O12" s="759"/>
      <c r="P12" s="759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4">
        <f t="shared" si="5"/>
        <v>5</v>
      </c>
      <c r="AC12" s="759"/>
      <c r="AD12" s="760"/>
      <c r="AE12" s="760"/>
      <c r="AF12" s="761"/>
      <c r="AG12" s="759"/>
      <c r="AH12" s="759"/>
      <c r="AI12" s="759"/>
      <c r="AJ12" s="759"/>
      <c r="AK12" s="759"/>
      <c r="AL12" s="759"/>
      <c r="AM12" s="759"/>
      <c r="AN12" s="759"/>
      <c r="AO12" s="759"/>
      <c r="AP12" s="759"/>
      <c r="AQ12" s="759"/>
    </row>
    <row r="13" spans="1:43" s="526" customFormat="1">
      <c r="A13" s="588">
        <v>6</v>
      </c>
      <c r="B13" s="757">
        <v>6</v>
      </c>
      <c r="C13" s="747" t="s">
        <v>144</v>
      </c>
      <c r="D13" s="748"/>
      <c r="E13" s="748"/>
      <c r="F13" s="749"/>
      <c r="G13" s="749"/>
      <c r="H13" s="750">
        <f t="shared" si="1"/>
        <v>0</v>
      </c>
      <c r="I13" s="750">
        <f>Normtid!$B$35</f>
        <v>0.34027777777777773</v>
      </c>
      <c r="J13" s="705">
        <f t="shared" si="3"/>
        <v>0</v>
      </c>
      <c r="K13" s="751"/>
      <c r="L13" s="752">
        <f t="shared" si="4"/>
        <v>6</v>
      </c>
      <c r="M13" s="699">
        <f t="shared" si="2"/>
        <v>0</v>
      </c>
      <c r="N13" s="758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5"/>
        <v>6</v>
      </c>
      <c r="AC13" s="759"/>
      <c r="AD13" s="760"/>
      <c r="AE13" s="760"/>
      <c r="AF13" s="761"/>
      <c r="AG13" s="759"/>
      <c r="AH13" s="759"/>
      <c r="AI13" s="759"/>
      <c r="AJ13" s="759"/>
      <c r="AK13" s="759"/>
      <c r="AL13" s="759"/>
      <c r="AM13" s="759"/>
      <c r="AN13" s="759"/>
      <c r="AO13" s="759"/>
      <c r="AP13" s="759"/>
      <c r="AQ13" s="759"/>
    </row>
    <row r="14" spans="1:43" s="526" customFormat="1">
      <c r="A14" s="588"/>
      <c r="B14" s="757">
        <v>7</v>
      </c>
      <c r="C14" s="747" t="s">
        <v>136</v>
      </c>
      <c r="D14" s="748"/>
      <c r="E14" s="748"/>
      <c r="F14" s="749"/>
      <c r="G14" s="749"/>
      <c r="H14" s="750">
        <f t="shared" si="1"/>
        <v>0</v>
      </c>
      <c r="I14" s="750">
        <f>Normtid!$B$35</f>
        <v>0.34027777777777773</v>
      </c>
      <c r="J14" s="705">
        <f t="shared" si="3"/>
        <v>0</v>
      </c>
      <c r="K14" s="751"/>
      <c r="L14" s="752">
        <f t="shared" si="4"/>
        <v>7</v>
      </c>
      <c r="M14" s="699">
        <f t="shared" si="2"/>
        <v>0</v>
      </c>
      <c r="N14" s="758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5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759"/>
    </row>
    <row r="15" spans="1:43" s="526" customFormat="1" ht="12.75" customHeight="1">
      <c r="A15" s="588"/>
      <c r="B15" s="763">
        <v>8</v>
      </c>
      <c r="C15" s="763" t="s">
        <v>138</v>
      </c>
      <c r="D15" s="764"/>
      <c r="E15" s="764"/>
      <c r="F15" s="765"/>
      <c r="G15" s="765"/>
      <c r="H15" s="766">
        <f t="shared" si="1"/>
        <v>0</v>
      </c>
      <c r="I15" s="766"/>
      <c r="J15" s="698">
        <f t="shared" si="3"/>
        <v>0</v>
      </c>
      <c r="K15" s="1506"/>
      <c r="L15" s="767">
        <f t="shared" si="4"/>
        <v>8</v>
      </c>
      <c r="M15" s="699">
        <f t="shared" si="2"/>
        <v>0</v>
      </c>
      <c r="N15" s="769"/>
      <c r="O15" s="753"/>
      <c r="P15" s="753"/>
      <c r="Q15" s="753"/>
      <c r="R15" s="753"/>
      <c r="S15" s="753"/>
      <c r="T15" s="753"/>
      <c r="U15" s="753"/>
      <c r="V15" s="753"/>
      <c r="W15" s="753"/>
      <c r="X15" s="753"/>
      <c r="Y15" s="753"/>
      <c r="Z15" s="753"/>
      <c r="AA15" s="753"/>
      <c r="AB15" s="754">
        <f t="shared" si="5"/>
        <v>8</v>
      </c>
      <c r="AC15" s="753"/>
      <c r="AD15" s="755"/>
      <c r="AE15" s="755"/>
      <c r="AF15" s="756"/>
      <c r="AG15" s="753"/>
      <c r="AH15" s="753"/>
      <c r="AI15" s="753"/>
      <c r="AJ15" s="753"/>
      <c r="AK15" s="753"/>
      <c r="AL15" s="753"/>
      <c r="AM15" s="753"/>
      <c r="AN15" s="753"/>
      <c r="AO15" s="753"/>
      <c r="AP15" s="753"/>
      <c r="AQ15" s="753"/>
    </row>
    <row r="16" spans="1:43" s="526" customFormat="1">
      <c r="A16" s="1357"/>
      <c r="B16" s="762">
        <v>9</v>
      </c>
      <c r="C16" s="768" t="s">
        <v>139</v>
      </c>
      <c r="D16" s="764"/>
      <c r="E16" s="764"/>
      <c r="F16" s="765"/>
      <c r="G16" s="765"/>
      <c r="H16" s="766">
        <f t="shared" si="1"/>
        <v>0</v>
      </c>
      <c r="I16" s="766"/>
      <c r="J16" s="698">
        <f>IF(H16=0,0,H16-I16)</f>
        <v>0</v>
      </c>
      <c r="K16" s="1506"/>
      <c r="L16" s="767">
        <f t="shared" si="4"/>
        <v>9</v>
      </c>
      <c r="M16" s="699">
        <f t="shared" si="2"/>
        <v>0</v>
      </c>
      <c r="N16" s="758"/>
      <c r="O16" s="759"/>
      <c r="P16" s="759"/>
      <c r="Q16" s="759"/>
      <c r="R16" s="759"/>
      <c r="S16" s="759"/>
      <c r="T16" s="759"/>
      <c r="U16" s="759"/>
      <c r="V16" s="759"/>
      <c r="W16" s="759"/>
      <c r="X16" s="759"/>
      <c r="Y16" s="759"/>
      <c r="Z16" s="759"/>
      <c r="AA16" s="759"/>
      <c r="AB16" s="754">
        <f t="shared" si="5"/>
        <v>9</v>
      </c>
      <c r="AC16" s="759"/>
      <c r="AD16" s="760"/>
      <c r="AE16" s="760"/>
      <c r="AF16" s="761"/>
      <c r="AG16" s="759"/>
      <c r="AH16" s="759"/>
      <c r="AI16" s="759"/>
      <c r="AJ16" s="759"/>
      <c r="AK16" s="759"/>
      <c r="AL16" s="759"/>
      <c r="AM16" s="759"/>
      <c r="AN16" s="759"/>
      <c r="AO16" s="759"/>
      <c r="AP16" s="759"/>
      <c r="AQ16" s="759"/>
    </row>
    <row r="17" spans="1:43" s="526" customFormat="1">
      <c r="A17" s="1355"/>
      <c r="B17" s="757">
        <v>10</v>
      </c>
      <c r="C17" s="747" t="s">
        <v>140</v>
      </c>
      <c r="D17" s="748"/>
      <c r="E17" s="748"/>
      <c r="F17" s="749"/>
      <c r="G17" s="749"/>
      <c r="H17" s="750">
        <f t="shared" si="1"/>
        <v>0</v>
      </c>
      <c r="I17" s="750">
        <f>Normtid!$B$35</f>
        <v>0.34027777777777773</v>
      </c>
      <c r="J17" s="705">
        <f>IF(H17=0,0,H17-I17)</f>
        <v>0</v>
      </c>
      <c r="K17" s="751"/>
      <c r="L17" s="752">
        <f t="shared" si="4"/>
        <v>10</v>
      </c>
      <c r="M17" s="699">
        <f t="shared" si="2"/>
        <v>0</v>
      </c>
      <c r="N17" s="758"/>
      <c r="O17" s="759"/>
      <c r="P17" s="759"/>
      <c r="Q17" s="759"/>
      <c r="R17" s="759"/>
      <c r="S17" s="759"/>
      <c r="T17" s="759"/>
      <c r="U17" s="759"/>
      <c r="V17" s="759"/>
      <c r="W17" s="759"/>
      <c r="X17" s="759"/>
      <c r="Y17" s="759"/>
      <c r="Z17" s="759"/>
      <c r="AA17" s="759"/>
      <c r="AB17" s="754">
        <f t="shared" si="5"/>
        <v>10</v>
      </c>
      <c r="AC17" s="759"/>
      <c r="AD17" s="760"/>
      <c r="AE17" s="760"/>
      <c r="AF17" s="761"/>
      <c r="AG17" s="759"/>
      <c r="AH17" s="759"/>
      <c r="AI17" s="759"/>
      <c r="AJ17" s="759"/>
      <c r="AK17" s="759"/>
      <c r="AL17" s="759"/>
      <c r="AM17" s="759"/>
      <c r="AN17" s="759"/>
      <c r="AO17" s="759"/>
      <c r="AP17" s="759"/>
      <c r="AQ17" s="759"/>
    </row>
    <row r="18" spans="1:43" s="526" customFormat="1">
      <c r="A18" s="588"/>
      <c r="B18" s="757">
        <v>11</v>
      </c>
      <c r="C18" s="747" t="s">
        <v>141</v>
      </c>
      <c r="D18" s="748"/>
      <c r="E18" s="748"/>
      <c r="F18" s="749"/>
      <c r="G18" s="749"/>
      <c r="H18" s="750">
        <f t="shared" si="1"/>
        <v>0</v>
      </c>
      <c r="I18" s="750">
        <f>Normtid!$B$35</f>
        <v>0.34027777777777773</v>
      </c>
      <c r="J18" s="705">
        <f t="shared" si="3"/>
        <v>0</v>
      </c>
      <c r="K18" s="751"/>
      <c r="L18" s="752">
        <f t="shared" si="4"/>
        <v>11</v>
      </c>
      <c r="M18" s="699">
        <f t="shared" si="2"/>
        <v>0</v>
      </c>
      <c r="N18" s="758"/>
      <c r="O18" s="759"/>
      <c r="P18" s="759"/>
      <c r="Q18" s="759"/>
      <c r="R18" s="759"/>
      <c r="S18" s="759"/>
      <c r="T18" s="759"/>
      <c r="U18" s="759"/>
      <c r="V18" s="759"/>
      <c r="W18" s="759"/>
      <c r="X18" s="759"/>
      <c r="Y18" s="759"/>
      <c r="Z18" s="759"/>
      <c r="AA18" s="759"/>
      <c r="AB18" s="754">
        <f t="shared" si="5"/>
        <v>11</v>
      </c>
      <c r="AC18" s="759"/>
      <c r="AD18" s="760"/>
      <c r="AE18" s="760"/>
      <c r="AF18" s="761"/>
      <c r="AG18" s="759"/>
      <c r="AH18" s="759"/>
      <c r="AI18" s="759"/>
      <c r="AJ18" s="759"/>
      <c r="AK18" s="759"/>
      <c r="AL18" s="759"/>
      <c r="AM18" s="759"/>
      <c r="AN18" s="759"/>
      <c r="AO18" s="759"/>
      <c r="AP18" s="759"/>
      <c r="AQ18" s="759"/>
    </row>
    <row r="19" spans="1:43" s="526" customFormat="1">
      <c r="A19" s="588"/>
      <c r="B19" s="757">
        <v>12</v>
      </c>
      <c r="C19" s="747" t="s">
        <v>142</v>
      </c>
      <c r="D19" s="748"/>
      <c r="E19" s="748"/>
      <c r="F19" s="749"/>
      <c r="G19" s="749"/>
      <c r="H19" s="750">
        <f t="shared" si="1"/>
        <v>0</v>
      </c>
      <c r="I19" s="750">
        <f>Normtid!$B$35</f>
        <v>0.34027777777777773</v>
      </c>
      <c r="J19" s="705">
        <f>IF(H19=0,0,H19-I19)</f>
        <v>0</v>
      </c>
      <c r="K19" s="751"/>
      <c r="L19" s="752">
        <f t="shared" si="4"/>
        <v>12</v>
      </c>
      <c r="M19" s="699">
        <f t="shared" si="2"/>
        <v>0</v>
      </c>
      <c r="N19" s="758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759"/>
      <c r="AB19" s="754">
        <f t="shared" si="5"/>
        <v>12</v>
      </c>
      <c r="AC19" s="759"/>
      <c r="AD19" s="760"/>
      <c r="AE19" s="760"/>
      <c r="AF19" s="761"/>
      <c r="AG19" s="759"/>
      <c r="AH19" s="759"/>
      <c r="AI19" s="759"/>
      <c r="AJ19" s="759"/>
      <c r="AK19" s="759"/>
      <c r="AL19" s="759"/>
      <c r="AM19" s="759"/>
      <c r="AN19" s="759"/>
      <c r="AO19" s="759"/>
      <c r="AP19" s="759"/>
      <c r="AQ19" s="759"/>
    </row>
    <row r="20" spans="1:43" s="526" customFormat="1">
      <c r="A20" s="588">
        <v>7</v>
      </c>
      <c r="B20" s="757">
        <v>13</v>
      </c>
      <c r="C20" s="747" t="s">
        <v>144</v>
      </c>
      <c r="D20" s="748"/>
      <c r="E20" s="748"/>
      <c r="F20" s="749"/>
      <c r="G20" s="749"/>
      <c r="H20" s="750">
        <f t="shared" si="1"/>
        <v>0</v>
      </c>
      <c r="I20" s="750">
        <f>Normtid!$B$35</f>
        <v>0.34027777777777773</v>
      </c>
      <c r="J20" s="705">
        <f t="shared" si="3"/>
        <v>0</v>
      </c>
      <c r="K20" s="751"/>
      <c r="L20" s="752">
        <f t="shared" si="4"/>
        <v>13</v>
      </c>
      <c r="M20" s="699">
        <f t="shared" si="2"/>
        <v>0</v>
      </c>
      <c r="N20" s="758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4">
        <f t="shared" si="5"/>
        <v>13</v>
      </c>
      <c r="AC20" s="759"/>
      <c r="AD20" s="760"/>
      <c r="AE20" s="760"/>
      <c r="AF20" s="761"/>
      <c r="AG20" s="759"/>
      <c r="AH20" s="759"/>
      <c r="AI20" s="759"/>
      <c r="AJ20" s="759"/>
      <c r="AK20" s="759"/>
      <c r="AL20" s="759"/>
      <c r="AM20" s="759"/>
      <c r="AN20" s="759"/>
      <c r="AO20" s="759"/>
      <c r="AP20" s="759"/>
      <c r="AQ20" s="759"/>
    </row>
    <row r="21" spans="1:43" s="526" customFormat="1">
      <c r="A21" s="588"/>
      <c r="B21" s="757">
        <v>14</v>
      </c>
      <c r="C21" s="747" t="s">
        <v>136</v>
      </c>
      <c r="D21" s="748"/>
      <c r="E21" s="748"/>
      <c r="F21" s="749"/>
      <c r="G21" s="749"/>
      <c r="H21" s="750">
        <f t="shared" si="1"/>
        <v>0</v>
      </c>
      <c r="I21" s="750">
        <f>Normtid!$B$35</f>
        <v>0.34027777777777773</v>
      </c>
      <c r="J21" s="705">
        <f>IF(H21=0,0,H21-I21)</f>
        <v>0</v>
      </c>
      <c r="K21" s="751" t="s">
        <v>164</v>
      </c>
      <c r="L21" s="752">
        <f t="shared" si="4"/>
        <v>14</v>
      </c>
      <c r="M21" s="699">
        <f t="shared" si="2"/>
        <v>0</v>
      </c>
      <c r="N21" s="758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5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759"/>
    </row>
    <row r="22" spans="1:43" s="526" customFormat="1">
      <c r="A22" s="588"/>
      <c r="B22" s="763">
        <v>15</v>
      </c>
      <c r="C22" s="763" t="s">
        <v>138</v>
      </c>
      <c r="D22" s="764"/>
      <c r="E22" s="764"/>
      <c r="F22" s="765"/>
      <c r="G22" s="765"/>
      <c r="H22" s="766">
        <f t="shared" si="1"/>
        <v>0</v>
      </c>
      <c r="I22" s="766"/>
      <c r="J22" s="698">
        <f t="shared" si="3"/>
        <v>0</v>
      </c>
      <c r="K22" s="1506"/>
      <c r="L22" s="767">
        <f t="shared" si="4"/>
        <v>15</v>
      </c>
      <c r="M22" s="699">
        <f t="shared" si="2"/>
        <v>0</v>
      </c>
      <c r="N22" s="769"/>
      <c r="O22" s="753"/>
      <c r="P22" s="753"/>
      <c r="Q22" s="753"/>
      <c r="R22" s="753"/>
      <c r="S22" s="753"/>
      <c r="T22" s="753"/>
      <c r="U22" s="753"/>
      <c r="V22" s="753"/>
      <c r="W22" s="753"/>
      <c r="X22" s="753"/>
      <c r="Y22" s="753"/>
      <c r="Z22" s="753"/>
      <c r="AA22" s="753"/>
      <c r="AB22" s="754">
        <f t="shared" si="5"/>
        <v>15</v>
      </c>
      <c r="AC22" s="753"/>
      <c r="AD22" s="755"/>
      <c r="AE22" s="755"/>
      <c r="AF22" s="756"/>
      <c r="AG22" s="753"/>
      <c r="AH22" s="753"/>
      <c r="AI22" s="753"/>
      <c r="AJ22" s="753"/>
      <c r="AK22" s="753"/>
      <c r="AL22" s="753"/>
      <c r="AM22" s="753"/>
      <c r="AN22" s="753"/>
      <c r="AO22" s="753"/>
      <c r="AP22" s="753"/>
      <c r="AQ22" s="753"/>
    </row>
    <row r="23" spans="1:43" s="526" customFormat="1">
      <c r="A23" s="1357"/>
      <c r="B23" s="762">
        <v>16</v>
      </c>
      <c r="C23" s="768" t="s">
        <v>139</v>
      </c>
      <c r="D23" s="764"/>
      <c r="E23" s="764"/>
      <c r="F23" s="765"/>
      <c r="G23" s="765"/>
      <c r="H23" s="766">
        <f t="shared" si="1"/>
        <v>0</v>
      </c>
      <c r="I23" s="766"/>
      <c r="J23" s="698">
        <f t="shared" si="3"/>
        <v>0</v>
      </c>
      <c r="K23" s="1506"/>
      <c r="L23" s="767">
        <f t="shared" si="4"/>
        <v>16</v>
      </c>
      <c r="M23" s="699">
        <f t="shared" si="2"/>
        <v>0</v>
      </c>
      <c r="N23" s="758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4">
        <f t="shared" si="5"/>
        <v>16</v>
      </c>
      <c r="AC23" s="759"/>
      <c r="AD23" s="760"/>
      <c r="AE23" s="760"/>
      <c r="AF23" s="761"/>
      <c r="AG23" s="759"/>
      <c r="AH23" s="759"/>
      <c r="AI23" s="759"/>
      <c r="AJ23" s="759"/>
      <c r="AK23" s="759"/>
      <c r="AL23" s="759"/>
      <c r="AM23" s="759"/>
      <c r="AN23" s="759"/>
      <c r="AO23" s="759"/>
      <c r="AP23" s="759"/>
      <c r="AQ23" s="759"/>
    </row>
    <row r="24" spans="1:43" s="526" customFormat="1">
      <c r="A24" s="1355"/>
      <c r="B24" s="757">
        <v>17</v>
      </c>
      <c r="C24" s="747" t="s">
        <v>140</v>
      </c>
      <c r="D24" s="748"/>
      <c r="E24" s="748"/>
      <c r="F24" s="749"/>
      <c r="G24" s="749"/>
      <c r="H24" s="750">
        <f t="shared" si="1"/>
        <v>0</v>
      </c>
      <c r="I24" s="750">
        <f>Normtid!$B$35</f>
        <v>0.34027777777777773</v>
      </c>
      <c r="J24" s="705">
        <f t="shared" si="3"/>
        <v>0</v>
      </c>
      <c r="K24" s="751"/>
      <c r="L24" s="752">
        <f t="shared" si="4"/>
        <v>17</v>
      </c>
      <c r="M24" s="699">
        <f t="shared" si="2"/>
        <v>0</v>
      </c>
      <c r="N24" s="758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4">
        <f t="shared" si="5"/>
        <v>17</v>
      </c>
      <c r="AC24" s="759"/>
      <c r="AD24" s="760"/>
      <c r="AE24" s="760"/>
      <c r="AF24" s="761"/>
      <c r="AG24" s="759"/>
      <c r="AH24" s="759"/>
      <c r="AI24" s="759"/>
      <c r="AJ24" s="759"/>
      <c r="AK24" s="759"/>
      <c r="AL24" s="759"/>
      <c r="AM24" s="759"/>
      <c r="AN24" s="759"/>
      <c r="AO24" s="759"/>
      <c r="AP24" s="759"/>
      <c r="AQ24" s="759"/>
    </row>
    <row r="25" spans="1:43" s="526" customFormat="1">
      <c r="A25" s="588"/>
      <c r="B25" s="757">
        <v>18</v>
      </c>
      <c r="C25" s="770" t="s">
        <v>141</v>
      </c>
      <c r="D25" s="748"/>
      <c r="E25" s="748"/>
      <c r="F25" s="749"/>
      <c r="G25" s="749"/>
      <c r="H25" s="750">
        <f t="shared" si="1"/>
        <v>0</v>
      </c>
      <c r="I25" s="750">
        <f>Normtid!$B$35</f>
        <v>0.34027777777777773</v>
      </c>
      <c r="J25" s="705">
        <f t="shared" si="3"/>
        <v>0</v>
      </c>
      <c r="K25" s="751"/>
      <c r="L25" s="752">
        <f t="shared" si="4"/>
        <v>18</v>
      </c>
      <c r="M25" s="699">
        <f t="shared" si="2"/>
        <v>0</v>
      </c>
      <c r="N25" s="758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4">
        <f t="shared" si="5"/>
        <v>18</v>
      </c>
      <c r="AC25" s="759"/>
      <c r="AD25" s="760"/>
      <c r="AE25" s="760"/>
      <c r="AF25" s="761"/>
      <c r="AG25" s="759"/>
      <c r="AH25" s="759"/>
      <c r="AI25" s="759"/>
      <c r="AJ25" s="759"/>
      <c r="AK25" s="759"/>
      <c r="AL25" s="759"/>
      <c r="AM25" s="759"/>
      <c r="AN25" s="759"/>
      <c r="AO25" s="759"/>
      <c r="AP25" s="759"/>
      <c r="AQ25" s="759"/>
    </row>
    <row r="26" spans="1:43" s="526" customFormat="1">
      <c r="A26" s="588"/>
      <c r="B26" s="757">
        <v>19</v>
      </c>
      <c r="C26" s="604" t="s">
        <v>142</v>
      </c>
      <c r="D26" s="748"/>
      <c r="E26" s="748"/>
      <c r="F26" s="749"/>
      <c r="G26" s="749"/>
      <c r="H26" s="750">
        <f t="shared" si="1"/>
        <v>0</v>
      </c>
      <c r="I26" s="750">
        <f>Normtid!$B$35</f>
        <v>0.34027777777777773</v>
      </c>
      <c r="J26" s="705">
        <f t="shared" si="3"/>
        <v>0</v>
      </c>
      <c r="K26" s="751"/>
      <c r="L26" s="752">
        <f t="shared" si="4"/>
        <v>19</v>
      </c>
      <c r="M26" s="699">
        <f t="shared" si="2"/>
        <v>0</v>
      </c>
      <c r="N26" s="758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4">
        <f t="shared" si="5"/>
        <v>19</v>
      </c>
      <c r="AC26" s="759"/>
      <c r="AD26" s="760"/>
      <c r="AE26" s="760"/>
      <c r="AF26" s="761"/>
      <c r="AG26" s="759"/>
      <c r="AH26" s="759"/>
      <c r="AI26" s="759"/>
      <c r="AJ26" s="759"/>
      <c r="AK26" s="759"/>
      <c r="AL26" s="759"/>
      <c r="AM26" s="759"/>
      <c r="AN26" s="759"/>
      <c r="AO26" s="759"/>
      <c r="AP26" s="759"/>
      <c r="AQ26" s="759"/>
    </row>
    <row r="27" spans="1:43" s="526" customFormat="1" ht="13.5" customHeight="1">
      <c r="A27" s="588">
        <v>8</v>
      </c>
      <c r="B27" s="757">
        <v>20</v>
      </c>
      <c r="C27" s="589" t="s">
        <v>144</v>
      </c>
      <c r="D27" s="748"/>
      <c r="E27" s="748"/>
      <c r="F27" s="749"/>
      <c r="G27" s="749"/>
      <c r="H27" s="750">
        <f t="shared" si="1"/>
        <v>0</v>
      </c>
      <c r="I27" s="750">
        <f>Normtid!$B$35</f>
        <v>0.34027777777777773</v>
      </c>
      <c r="J27" s="705">
        <f t="shared" si="3"/>
        <v>0</v>
      </c>
      <c r="K27" s="751"/>
      <c r="L27" s="752">
        <f t="shared" si="4"/>
        <v>20</v>
      </c>
      <c r="M27" s="699">
        <f t="shared" si="2"/>
        <v>0</v>
      </c>
      <c r="N27" s="758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4">
        <f t="shared" si="5"/>
        <v>20</v>
      </c>
      <c r="AC27" s="759"/>
      <c r="AD27" s="760"/>
      <c r="AE27" s="760"/>
      <c r="AF27" s="761"/>
      <c r="AG27" s="759"/>
      <c r="AH27" s="759"/>
      <c r="AI27" s="759"/>
      <c r="AJ27" s="759"/>
      <c r="AK27" s="759"/>
      <c r="AL27" s="759"/>
      <c r="AM27" s="759"/>
      <c r="AN27" s="759"/>
      <c r="AO27" s="759"/>
      <c r="AP27" s="759"/>
      <c r="AQ27" s="759"/>
    </row>
    <row r="28" spans="1:43" s="526" customFormat="1">
      <c r="A28" s="588"/>
      <c r="B28" s="757">
        <v>21</v>
      </c>
      <c r="C28" s="541" t="s">
        <v>136</v>
      </c>
      <c r="D28" s="748"/>
      <c r="E28" s="748"/>
      <c r="F28" s="749"/>
      <c r="G28" s="749"/>
      <c r="H28" s="750">
        <f t="shared" si="1"/>
        <v>0</v>
      </c>
      <c r="I28" s="750">
        <f>Normtid!$B$35</f>
        <v>0.34027777777777773</v>
      </c>
      <c r="J28" s="705">
        <f t="shared" si="3"/>
        <v>0</v>
      </c>
      <c r="K28" s="751"/>
      <c r="L28" s="752">
        <f t="shared" si="4"/>
        <v>21</v>
      </c>
      <c r="M28" s="699">
        <f t="shared" si="2"/>
        <v>0</v>
      </c>
      <c r="N28" s="758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5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759"/>
    </row>
    <row r="29" spans="1:43" s="526" customFormat="1">
      <c r="A29" s="588"/>
      <c r="B29" s="763">
        <v>22</v>
      </c>
      <c r="C29" s="1507" t="s">
        <v>138</v>
      </c>
      <c r="D29" s="764"/>
      <c r="E29" s="764"/>
      <c r="F29" s="765"/>
      <c r="G29" s="765"/>
      <c r="H29" s="766">
        <f t="shared" si="1"/>
        <v>0</v>
      </c>
      <c r="I29" s="766"/>
      <c r="J29" s="698">
        <f t="shared" si="3"/>
        <v>0</v>
      </c>
      <c r="K29" s="1506"/>
      <c r="L29" s="767">
        <f t="shared" si="4"/>
        <v>22</v>
      </c>
      <c r="M29" s="699">
        <f t="shared" si="2"/>
        <v>0</v>
      </c>
      <c r="N29" s="769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4">
        <f t="shared" si="5"/>
        <v>22</v>
      </c>
      <c r="AC29" s="753"/>
      <c r="AD29" s="755"/>
      <c r="AE29" s="755"/>
      <c r="AF29" s="756"/>
      <c r="AG29" s="753"/>
      <c r="AH29" s="753"/>
      <c r="AI29" s="753"/>
      <c r="AJ29" s="753"/>
      <c r="AK29" s="753"/>
      <c r="AL29" s="753"/>
      <c r="AM29" s="753"/>
      <c r="AN29" s="753"/>
      <c r="AO29" s="753"/>
      <c r="AP29" s="753"/>
      <c r="AQ29" s="753"/>
    </row>
    <row r="30" spans="1:43" s="526" customFormat="1">
      <c r="A30" s="1357"/>
      <c r="B30" s="762">
        <v>23</v>
      </c>
      <c r="C30" s="1508" t="s">
        <v>139</v>
      </c>
      <c r="D30" s="764"/>
      <c r="E30" s="764"/>
      <c r="F30" s="765"/>
      <c r="G30" s="765"/>
      <c r="H30" s="766">
        <f t="shared" si="1"/>
        <v>0</v>
      </c>
      <c r="I30" s="766"/>
      <c r="J30" s="698">
        <f t="shared" si="3"/>
        <v>0</v>
      </c>
      <c r="K30" s="1506"/>
      <c r="L30" s="767">
        <f t="shared" si="4"/>
        <v>23</v>
      </c>
      <c r="M30" s="699">
        <f t="shared" si="2"/>
        <v>0</v>
      </c>
      <c r="N30" s="758"/>
      <c r="O30" s="759"/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4">
        <f t="shared" si="5"/>
        <v>23</v>
      </c>
      <c r="AC30" s="759"/>
      <c r="AD30" s="760"/>
      <c r="AE30" s="760"/>
      <c r="AF30" s="761"/>
      <c r="AG30" s="759"/>
      <c r="AH30" s="759"/>
      <c r="AI30" s="759"/>
      <c r="AJ30" s="759"/>
      <c r="AK30" s="759"/>
      <c r="AL30" s="759"/>
      <c r="AM30" s="759"/>
      <c r="AN30" s="759"/>
      <c r="AO30" s="759"/>
      <c r="AP30" s="759"/>
      <c r="AQ30" s="759"/>
    </row>
    <row r="31" spans="1:43" s="526" customFormat="1">
      <c r="A31" s="1355"/>
      <c r="B31" s="757">
        <v>24</v>
      </c>
      <c r="C31" s="636" t="s">
        <v>140</v>
      </c>
      <c r="D31" s="748"/>
      <c r="E31" s="748"/>
      <c r="F31" s="749"/>
      <c r="G31" s="749"/>
      <c r="H31" s="750">
        <f t="shared" si="1"/>
        <v>0</v>
      </c>
      <c r="I31" s="750">
        <f>Normtid!$B$35</f>
        <v>0.34027777777777773</v>
      </c>
      <c r="J31" s="705">
        <f t="shared" si="3"/>
        <v>0</v>
      </c>
      <c r="K31" s="751"/>
      <c r="L31" s="752">
        <f t="shared" si="4"/>
        <v>24</v>
      </c>
      <c r="M31" s="699">
        <f t="shared" si="2"/>
        <v>0</v>
      </c>
      <c r="N31" s="758"/>
      <c r="O31" s="759"/>
      <c r="P31" s="759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59"/>
      <c r="AB31" s="754">
        <f t="shared" si="5"/>
        <v>24</v>
      </c>
      <c r="AC31" s="759"/>
      <c r="AD31" s="760"/>
      <c r="AE31" s="760"/>
      <c r="AF31" s="761"/>
      <c r="AG31" s="759"/>
      <c r="AH31" s="759"/>
      <c r="AI31" s="759"/>
      <c r="AJ31" s="759"/>
      <c r="AK31" s="759"/>
      <c r="AL31" s="759"/>
      <c r="AM31" s="759"/>
      <c r="AN31" s="759"/>
      <c r="AO31" s="759"/>
      <c r="AP31" s="759"/>
      <c r="AQ31" s="759"/>
    </row>
    <row r="32" spans="1:43" s="526" customFormat="1">
      <c r="A32" s="588"/>
      <c r="B32" s="757">
        <v>25</v>
      </c>
      <c r="C32" s="636" t="s">
        <v>141</v>
      </c>
      <c r="D32" s="748"/>
      <c r="E32" s="748"/>
      <c r="F32" s="749"/>
      <c r="G32" s="749"/>
      <c r="H32" s="750">
        <f t="shared" si="1"/>
        <v>0</v>
      </c>
      <c r="I32" s="750">
        <f>Normtid!$B$35</f>
        <v>0.34027777777777773</v>
      </c>
      <c r="J32" s="705">
        <f t="shared" si="3"/>
        <v>0</v>
      </c>
      <c r="K32" s="751"/>
      <c r="L32" s="752">
        <f t="shared" si="4"/>
        <v>25</v>
      </c>
      <c r="M32" s="699">
        <f t="shared" si="2"/>
        <v>0</v>
      </c>
      <c r="N32" s="758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5"/>
        <v>25</v>
      </c>
      <c r="AC32" s="759"/>
      <c r="AD32" s="760"/>
      <c r="AE32" s="760"/>
      <c r="AF32" s="761"/>
      <c r="AG32" s="759"/>
      <c r="AH32" s="759"/>
      <c r="AI32" s="759"/>
      <c r="AJ32" s="759"/>
      <c r="AK32" s="759"/>
      <c r="AL32" s="759"/>
      <c r="AM32" s="759"/>
      <c r="AN32" s="759"/>
      <c r="AO32" s="759"/>
      <c r="AP32" s="759"/>
      <c r="AQ32" s="759"/>
    </row>
    <row r="33" spans="1:43" s="526" customFormat="1">
      <c r="A33" s="586"/>
      <c r="B33" s="747">
        <v>26</v>
      </c>
      <c r="C33" s="636" t="s">
        <v>142</v>
      </c>
      <c r="D33" s="707"/>
      <c r="E33" s="707"/>
      <c r="F33" s="749"/>
      <c r="G33" s="749"/>
      <c r="H33" s="750">
        <f t="shared" si="1"/>
        <v>0</v>
      </c>
      <c r="I33" s="750">
        <f>Normtid!$B$35</f>
        <v>0.34027777777777773</v>
      </c>
      <c r="J33" s="705">
        <f>IF(H33=0,0,H33-I33)</f>
        <v>0</v>
      </c>
      <c r="K33" s="751"/>
      <c r="L33" s="752">
        <f t="shared" si="4"/>
        <v>26</v>
      </c>
      <c r="M33" s="699">
        <f t="shared" si="2"/>
        <v>0</v>
      </c>
      <c r="N33" s="758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527">
        <f t="shared" si="5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759"/>
    </row>
    <row r="34" spans="1:43" s="526" customFormat="1">
      <c r="A34" s="1197">
        <v>9</v>
      </c>
      <c r="B34" s="820">
        <v>27</v>
      </c>
      <c r="C34" s="636" t="s">
        <v>144</v>
      </c>
      <c r="D34" s="632"/>
      <c r="E34" s="632"/>
      <c r="F34" s="942"/>
      <c r="G34" s="633"/>
      <c r="H34" s="634">
        <f t="shared" si="1"/>
        <v>0</v>
      </c>
      <c r="I34" s="750">
        <f>Normtid!$B$35</f>
        <v>0.34027777777777773</v>
      </c>
      <c r="J34" s="1195">
        <f t="shared" si="3"/>
        <v>0</v>
      </c>
      <c r="K34" s="1196"/>
      <c r="L34" s="594">
        <f t="shared" si="4"/>
        <v>27</v>
      </c>
      <c r="M34" s="607">
        <f t="shared" si="2"/>
        <v>0</v>
      </c>
      <c r="N34" s="772"/>
      <c r="O34" s="773"/>
      <c r="P34" s="773"/>
      <c r="Q34" s="773"/>
      <c r="R34" s="773"/>
      <c r="S34" s="773"/>
      <c r="T34" s="773"/>
      <c r="U34" s="773"/>
      <c r="V34" s="773"/>
      <c r="W34" s="773"/>
      <c r="X34" s="773"/>
      <c r="Y34" s="773"/>
      <c r="Z34" s="773"/>
      <c r="AA34" s="774"/>
      <c r="AB34" s="606">
        <f t="shared" si="5"/>
        <v>27</v>
      </c>
      <c r="AC34" s="773"/>
      <c r="AD34" s="775"/>
      <c r="AE34" s="775"/>
      <c r="AF34" s="776"/>
      <c r="AG34" s="773"/>
      <c r="AH34" s="773"/>
      <c r="AI34" s="773"/>
      <c r="AJ34" s="773"/>
      <c r="AK34" s="773"/>
      <c r="AL34" s="773"/>
      <c r="AM34" s="773"/>
      <c r="AN34" s="773"/>
      <c r="AO34" s="773"/>
      <c r="AP34" s="773"/>
      <c r="AQ34" s="773"/>
    </row>
    <row r="35" spans="1:43" s="610" customFormat="1">
      <c r="A35" s="588"/>
      <c r="B35" s="541">
        <v>28</v>
      </c>
      <c r="C35" s="636" t="s">
        <v>299</v>
      </c>
      <c r="D35" s="596"/>
      <c r="E35" s="596"/>
      <c r="F35" s="605"/>
      <c r="G35" s="605"/>
      <c r="H35" s="608">
        <f t="shared" si="1"/>
        <v>0</v>
      </c>
      <c r="I35" s="750">
        <f>Normtid!$B$35</f>
        <v>0.34027777777777773</v>
      </c>
      <c r="J35" s="1099">
        <f>IF(H35=0,0,H35-I35)</f>
        <v>0</v>
      </c>
      <c r="K35" s="1100"/>
      <c r="L35" s="541">
        <f t="shared" si="4"/>
        <v>28</v>
      </c>
      <c r="M35" s="609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64">
        <f t="shared" si="5"/>
        <v>28</v>
      </c>
      <c r="AC35" s="575"/>
      <c r="AD35" s="575"/>
      <c r="AE35" s="575"/>
      <c r="AF35" s="575"/>
      <c r="AG35" s="575"/>
      <c r="AH35" s="575"/>
      <c r="AI35" s="575"/>
      <c r="AJ35" s="575"/>
      <c r="AK35" s="575"/>
      <c r="AL35" s="575"/>
      <c r="AM35" s="575"/>
      <c r="AN35" s="575"/>
      <c r="AO35" s="575"/>
      <c r="AP35" s="575"/>
      <c r="AQ35" s="575"/>
    </row>
    <row r="36" spans="1:43" s="177" customFormat="1">
      <c r="A36" s="711" t="s">
        <v>145</v>
      </c>
      <c r="B36" s="712"/>
      <c r="C36" s="713"/>
      <c r="D36" s="826"/>
      <c r="E36" s="827"/>
      <c r="F36" s="828"/>
      <c r="G36" s="829"/>
      <c r="H36" s="830"/>
      <c r="I36" s="831"/>
      <c r="J36" s="832">
        <f>SUM(J8:J35)</f>
        <v>0</v>
      </c>
      <c r="K36" s="833"/>
      <c r="L36" s="315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5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</row>
    <row r="37" spans="1:43" s="166" customFormat="1">
      <c r="A37" s="779" t="s">
        <v>165</v>
      </c>
      <c r="B37" s="722"/>
      <c r="C37" s="723"/>
      <c r="D37" s="780"/>
      <c r="E37" s="781"/>
      <c r="F37" s="782"/>
      <c r="G37" s="783"/>
      <c r="H37" s="730"/>
      <c r="I37" s="730"/>
      <c r="J37" s="777">
        <f>(Jan!J43)</f>
        <v>0</v>
      </c>
      <c r="K37" s="778"/>
      <c r="L37" s="289">
        <f>M37+N37+O37+P37+Q37+R37+S37+T37+U37+V37+W37+X37+Y37+Z37+AA37+AC37+AD37+AE37+AF37+AG37+AH37+AJ37+AL37+AN37+AP37</f>
        <v>0</v>
      </c>
      <c r="M37" s="320">
        <f t="shared" ref="M37:AA38" si="6">SUM(M7:M34)</f>
        <v>0</v>
      </c>
      <c r="N37" s="320">
        <f t="shared" si="6"/>
        <v>0</v>
      </c>
      <c r="O37" s="320">
        <f t="shared" si="6"/>
        <v>0</v>
      </c>
      <c r="P37" s="320">
        <f t="shared" si="6"/>
        <v>0</v>
      </c>
      <c r="Q37" s="320">
        <f t="shared" si="6"/>
        <v>0</v>
      </c>
      <c r="R37" s="320">
        <f t="shared" si="6"/>
        <v>0</v>
      </c>
      <c r="S37" s="320">
        <f t="shared" si="6"/>
        <v>0</v>
      </c>
      <c r="T37" s="320">
        <f t="shared" si="6"/>
        <v>0</v>
      </c>
      <c r="U37" s="320">
        <f t="shared" si="6"/>
        <v>0</v>
      </c>
      <c r="V37" s="320">
        <f t="shared" si="6"/>
        <v>0</v>
      </c>
      <c r="W37" s="320">
        <f t="shared" si="6"/>
        <v>0</v>
      </c>
      <c r="X37" s="320">
        <f t="shared" si="6"/>
        <v>0</v>
      </c>
      <c r="Y37" s="320">
        <f t="shared" si="6"/>
        <v>0</v>
      </c>
      <c r="Z37" s="320">
        <f t="shared" si="6"/>
        <v>0</v>
      </c>
      <c r="AA37" s="320">
        <f t="shared" si="6"/>
        <v>0</v>
      </c>
      <c r="AB37" s="320"/>
      <c r="AC37" s="320">
        <f t="shared" ref="AC37:AQ38" si="7">SUM(AC7:AC34)</f>
        <v>0</v>
      </c>
      <c r="AD37" s="320">
        <f t="shared" si="7"/>
        <v>0</v>
      </c>
      <c r="AE37" s="320">
        <f t="shared" si="7"/>
        <v>0</v>
      </c>
      <c r="AF37" s="320">
        <f t="shared" si="7"/>
        <v>0</v>
      </c>
      <c r="AG37" s="320">
        <f t="shared" si="7"/>
        <v>0</v>
      </c>
      <c r="AH37" s="320">
        <f t="shared" si="7"/>
        <v>0</v>
      </c>
      <c r="AI37" s="320">
        <f t="shared" si="7"/>
        <v>0</v>
      </c>
      <c r="AJ37" s="320">
        <f t="shared" si="7"/>
        <v>0</v>
      </c>
      <c r="AK37" s="320">
        <f t="shared" si="7"/>
        <v>0</v>
      </c>
      <c r="AL37" s="320">
        <f t="shared" si="7"/>
        <v>0</v>
      </c>
      <c r="AM37" s="320">
        <f t="shared" si="7"/>
        <v>0</v>
      </c>
      <c r="AN37" s="320">
        <f t="shared" si="7"/>
        <v>0</v>
      </c>
      <c r="AO37" s="320">
        <f t="shared" si="7"/>
        <v>0</v>
      </c>
      <c r="AP37" s="320">
        <f t="shared" si="7"/>
        <v>0</v>
      </c>
      <c r="AQ37" s="320">
        <f t="shared" si="7"/>
        <v>0</v>
      </c>
    </row>
    <row r="38" spans="1:43" s="166" customFormat="1">
      <c r="A38" s="779" t="s">
        <v>147</v>
      </c>
      <c r="B38" s="722"/>
      <c r="C38" s="723"/>
      <c r="D38" s="780"/>
      <c r="E38" s="781"/>
      <c r="F38" s="782"/>
      <c r="G38" s="783"/>
      <c r="H38" s="730"/>
      <c r="I38" s="730">
        <f>SUM(I8:I35)</f>
        <v>6.8055555555555545</v>
      </c>
      <c r="J38" s="777"/>
      <c r="K38" s="778"/>
      <c r="L38" s="289">
        <f>M38+N38+O38+P38+Q38+R38+S38+T38+U38+V38+W38+X38+Y38+Z38+AA38+AC38+AD38+AE38+AF38+AG38+AH38+AJ38+AL38+AN38+AP38</f>
        <v>0</v>
      </c>
      <c r="M38" s="320">
        <f t="shared" si="6"/>
        <v>0</v>
      </c>
      <c r="N38" s="320">
        <f t="shared" si="6"/>
        <v>0</v>
      </c>
      <c r="O38" s="320">
        <f t="shared" si="6"/>
        <v>0</v>
      </c>
      <c r="P38" s="320">
        <f t="shared" si="6"/>
        <v>0</v>
      </c>
      <c r="Q38" s="320">
        <f t="shared" si="6"/>
        <v>0</v>
      </c>
      <c r="R38" s="320">
        <f t="shared" si="6"/>
        <v>0</v>
      </c>
      <c r="S38" s="320">
        <f t="shared" si="6"/>
        <v>0</v>
      </c>
      <c r="T38" s="320">
        <f t="shared" si="6"/>
        <v>0</v>
      </c>
      <c r="U38" s="320">
        <f t="shared" si="6"/>
        <v>0</v>
      </c>
      <c r="V38" s="320">
        <f t="shared" si="6"/>
        <v>0</v>
      </c>
      <c r="W38" s="320">
        <f t="shared" si="6"/>
        <v>0</v>
      </c>
      <c r="X38" s="320">
        <f t="shared" si="6"/>
        <v>0</v>
      </c>
      <c r="Y38" s="320">
        <f t="shared" si="6"/>
        <v>0</v>
      </c>
      <c r="Z38" s="320">
        <f t="shared" si="6"/>
        <v>0</v>
      </c>
      <c r="AA38" s="320">
        <f t="shared" si="6"/>
        <v>0</v>
      </c>
      <c r="AB38" s="320"/>
      <c r="AC38" s="320">
        <f t="shared" si="7"/>
        <v>0</v>
      </c>
      <c r="AD38" s="320">
        <f t="shared" si="7"/>
        <v>0</v>
      </c>
      <c r="AE38" s="320">
        <f t="shared" si="7"/>
        <v>0</v>
      </c>
      <c r="AF38" s="320">
        <f t="shared" si="7"/>
        <v>0</v>
      </c>
      <c r="AG38" s="320">
        <f t="shared" si="7"/>
        <v>0</v>
      </c>
      <c r="AH38" s="320">
        <f t="shared" si="7"/>
        <v>0</v>
      </c>
      <c r="AI38" s="320">
        <f t="shared" si="7"/>
        <v>0</v>
      </c>
      <c r="AJ38" s="320">
        <f t="shared" si="7"/>
        <v>0</v>
      </c>
      <c r="AK38" s="320">
        <f t="shared" si="7"/>
        <v>0</v>
      </c>
      <c r="AL38" s="320">
        <f t="shared" si="7"/>
        <v>0</v>
      </c>
      <c r="AM38" s="320">
        <f t="shared" si="7"/>
        <v>0</v>
      </c>
      <c r="AN38" s="320">
        <f t="shared" si="7"/>
        <v>0</v>
      </c>
      <c r="AO38" s="320">
        <f t="shared" si="7"/>
        <v>0</v>
      </c>
      <c r="AP38" s="320">
        <f t="shared" si="7"/>
        <v>0</v>
      </c>
      <c r="AQ38" s="320">
        <f t="shared" si="7"/>
        <v>0</v>
      </c>
    </row>
    <row r="39" spans="1:43" s="166" customFormat="1">
      <c r="A39" s="779" t="s">
        <v>148</v>
      </c>
      <c r="B39" s="722"/>
      <c r="C39" s="723"/>
      <c r="D39" s="780"/>
      <c r="E39" s="781"/>
      <c r="F39" s="782"/>
      <c r="G39" s="783"/>
      <c r="H39" s="1525">
        <f>SUM(H8:H35)</f>
        <v>0</v>
      </c>
      <c r="I39" s="1520"/>
      <c r="J39" s="363"/>
      <c r="K39" s="778"/>
      <c r="L39" s="317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7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</row>
    <row r="40" spans="1:43" s="166" customFormat="1" ht="25.15" customHeight="1">
      <c r="A40" s="779" t="s">
        <v>149</v>
      </c>
      <c r="B40" s="722"/>
      <c r="C40" s="723"/>
      <c r="D40" s="780"/>
      <c r="E40" s="781"/>
      <c r="F40" s="782"/>
      <c r="G40" s="1509"/>
      <c r="H40" s="1526" t="s">
        <v>150</v>
      </c>
      <c r="I40" s="1527"/>
      <c r="J40" s="1524">
        <f>SUM(J36-J37)</f>
        <v>0</v>
      </c>
      <c r="K40" s="1523"/>
      <c r="L40" s="319">
        <f>M40+N40+O40+P40+Q40+R40+S40+T40+U40+V40+W40+X40+Y40+Z40+AA40+AC40+AD40+AE40+AF40+AG40+AH40+AJ40+AL40+AN40+AP40</f>
        <v>0</v>
      </c>
      <c r="M40" s="318">
        <f>+Jan!M43+M38</f>
        <v>0</v>
      </c>
      <c r="N40" s="318">
        <f>+Jan!N43+N38</f>
        <v>0</v>
      </c>
      <c r="O40" s="318">
        <f>+Jan!O43+O38</f>
        <v>0</v>
      </c>
      <c r="P40" s="318">
        <f>+Jan!P43+P38</f>
        <v>0</v>
      </c>
      <c r="Q40" s="318">
        <f>+Jan!Q43+Q38</f>
        <v>0</v>
      </c>
      <c r="R40" s="318">
        <f>+Jan!R43+R38</f>
        <v>0</v>
      </c>
      <c r="S40" s="318">
        <f>+Jan!S43+S38</f>
        <v>0</v>
      </c>
      <c r="T40" s="318">
        <f>+Jan!T43+T38</f>
        <v>0</v>
      </c>
      <c r="U40" s="318">
        <f>+Jan!U43+U38</f>
        <v>0</v>
      </c>
      <c r="V40" s="318">
        <f>+Jan!V43+V38</f>
        <v>0</v>
      </c>
      <c r="W40" s="318">
        <f>+Jan!W43+W38</f>
        <v>0</v>
      </c>
      <c r="X40" s="318">
        <f>+Jan!X43+X38</f>
        <v>0</v>
      </c>
      <c r="Y40" s="318">
        <f>+Jan!Y43+Y38</f>
        <v>0</v>
      </c>
      <c r="Z40" s="318">
        <f>+Jan!Z43+Z38</f>
        <v>0</v>
      </c>
      <c r="AA40" s="318">
        <f>+Jan!AA43+AA38</f>
        <v>0</v>
      </c>
      <c r="AB40" s="318"/>
      <c r="AC40" s="318">
        <f>+Jan!AC43+AC38</f>
        <v>0</v>
      </c>
      <c r="AD40" s="318">
        <f>+Jan!AD43+AD38</f>
        <v>0</v>
      </c>
      <c r="AE40" s="318">
        <f>+Jan!AE43+AE38</f>
        <v>0</v>
      </c>
      <c r="AF40" s="318">
        <f>+Jan!AF43+AF38</f>
        <v>0</v>
      </c>
      <c r="AG40" s="318">
        <f>+Jan!AG43+AG38</f>
        <v>0</v>
      </c>
      <c r="AH40" s="318">
        <f>+Jan!AH43+AH38</f>
        <v>0</v>
      </c>
      <c r="AI40" s="318">
        <f>+Jan!AI43+AI38</f>
        <v>0</v>
      </c>
      <c r="AJ40" s="318">
        <f>+Jan!AJ43+AJ38</f>
        <v>0</v>
      </c>
      <c r="AK40" s="318">
        <f>+Jan!AK43+AK38</f>
        <v>0</v>
      </c>
      <c r="AL40" s="318">
        <f>+Jan!AL43+AL38</f>
        <v>0</v>
      </c>
      <c r="AM40" s="318">
        <f>+Jan!AM43+AM38</f>
        <v>0</v>
      </c>
      <c r="AN40" s="318">
        <f>+Jan!AN43+AN38</f>
        <v>0</v>
      </c>
      <c r="AO40" s="318">
        <f>+Jan!AO43+AO38</f>
        <v>0</v>
      </c>
      <c r="AP40" s="318">
        <f>+Jan!AP43+AP38</f>
        <v>0</v>
      </c>
      <c r="AQ40" s="318">
        <f>+Jan!AQ43+AQ38</f>
        <v>0</v>
      </c>
    </row>
    <row r="41" spans="1:43" ht="12" hidden="1" customHeight="1">
      <c r="A41" s="784" t="s">
        <v>149</v>
      </c>
      <c r="B41" s="785"/>
      <c r="C41" s="786"/>
      <c r="D41" s="787"/>
      <c r="E41" s="788"/>
      <c r="F41" s="789"/>
      <c r="G41" s="790"/>
      <c r="H41" s="1521" t="s">
        <v>150</v>
      </c>
      <c r="I41" s="1522"/>
      <c r="K41" s="792" t="s">
        <v>166</v>
      </c>
      <c r="L41" s="793"/>
      <c r="M41" s="794"/>
      <c r="N41" s="795"/>
      <c r="O41" s="795"/>
      <c r="P41" s="795"/>
      <c r="Q41" s="795"/>
      <c r="R41" s="795"/>
      <c r="S41" s="796"/>
      <c r="T41" s="796"/>
      <c r="U41" s="796"/>
      <c r="V41" s="796"/>
      <c r="W41" s="796"/>
      <c r="X41" s="797"/>
      <c r="Y41" s="797"/>
      <c r="Z41" s="797"/>
      <c r="AA41" s="797"/>
      <c r="AB41" s="216"/>
      <c r="AC41" s="797"/>
      <c r="AD41" s="796"/>
      <c r="AE41" s="796"/>
      <c r="AF41" s="796"/>
      <c r="AG41" s="796"/>
      <c r="AH41" s="796"/>
      <c r="AI41" s="796"/>
      <c r="AJ41" s="796"/>
      <c r="AK41" s="796"/>
      <c r="AL41" s="796"/>
      <c r="AM41" s="796"/>
      <c r="AN41" s="796"/>
      <c r="AO41" s="796"/>
      <c r="AP41" s="796"/>
      <c r="AQ41" s="796"/>
    </row>
    <row r="42" spans="1:43" ht="12" hidden="1" customHeight="1">
      <c r="A42" s="295" t="s">
        <v>151</v>
      </c>
      <c r="B42" s="19"/>
      <c r="C42" s="791"/>
      <c r="G42" s="19" t="e">
        <f>(H8+H9+H10+#REF!+#REF!+H11+H12+H13+H14+H15+H16+H17+H18+H19+H20+H21+H22+H23+H24+H25+H26+H27+H28+H29+H30+H31+H32+#REF!+#REF!+#REF!+#REF!)*24</f>
        <v>#REF!</v>
      </c>
      <c r="I42" s="302"/>
      <c r="M42" s="212"/>
      <c r="N42" s="23"/>
      <c r="O42" s="23"/>
      <c r="P42" s="23"/>
      <c r="Q42" s="23"/>
      <c r="R42" s="23"/>
      <c r="S42" s="798">
        <f t="shared" ref="S42:Z42" si="8">SUM(S8:S39)</f>
        <v>0</v>
      </c>
      <c r="T42" s="798">
        <f t="shared" si="8"/>
        <v>0</v>
      </c>
      <c r="U42" s="798">
        <f t="shared" si="8"/>
        <v>0</v>
      </c>
      <c r="V42" s="798">
        <f t="shared" si="8"/>
        <v>0</v>
      </c>
      <c r="W42" s="798">
        <f t="shared" si="8"/>
        <v>0</v>
      </c>
      <c r="X42" s="798">
        <f t="shared" si="8"/>
        <v>0</v>
      </c>
      <c r="Y42" s="798">
        <f t="shared" si="8"/>
        <v>0</v>
      </c>
      <c r="Z42" s="798">
        <f t="shared" si="8"/>
        <v>0</v>
      </c>
      <c r="AA42" s="798"/>
      <c r="AB42" s="225"/>
      <c r="AC42" s="798"/>
      <c r="AD42" s="798"/>
      <c r="AE42" s="798">
        <f t="shared" ref="AE42:AQ42" si="9">SUM(AE8:AE39)</f>
        <v>0</v>
      </c>
      <c r="AF42" s="798">
        <f t="shared" si="9"/>
        <v>0</v>
      </c>
      <c r="AG42" s="798">
        <f t="shared" si="9"/>
        <v>0</v>
      </c>
      <c r="AH42" s="798">
        <f t="shared" si="9"/>
        <v>0</v>
      </c>
      <c r="AI42" s="798">
        <f t="shared" si="9"/>
        <v>0</v>
      </c>
      <c r="AJ42" s="798">
        <f t="shared" si="9"/>
        <v>0</v>
      </c>
      <c r="AK42" s="798">
        <f t="shared" si="9"/>
        <v>0</v>
      </c>
      <c r="AL42" s="798">
        <f t="shared" si="9"/>
        <v>0</v>
      </c>
      <c r="AM42" s="798">
        <f t="shared" si="9"/>
        <v>0</v>
      </c>
      <c r="AN42" s="798">
        <f t="shared" si="9"/>
        <v>0</v>
      </c>
      <c r="AO42" s="798">
        <f t="shared" si="9"/>
        <v>0</v>
      </c>
      <c r="AP42" s="798">
        <f t="shared" si="9"/>
        <v>0</v>
      </c>
      <c r="AQ42" s="798">
        <f t="shared" si="9"/>
        <v>0</v>
      </c>
    </row>
    <row r="43" spans="1:43" ht="12" hidden="1" customHeight="1">
      <c r="A43" s="295" t="s">
        <v>151</v>
      </c>
      <c r="B43" s="19"/>
      <c r="C43" s="1518"/>
      <c r="G43" s="302" t="e">
        <f>INT(G42)</f>
        <v>#REF!</v>
      </c>
      <c r="M43" s="212"/>
      <c r="N43" s="23"/>
      <c r="O43" s="23"/>
      <c r="P43" s="23"/>
      <c r="Q43" s="23"/>
      <c r="R43" s="23"/>
      <c r="S43" s="800">
        <f t="shared" ref="S43:Z43" si="10">SUM(S42+S40)</f>
        <v>0</v>
      </c>
      <c r="T43" s="800">
        <f t="shared" si="10"/>
        <v>0</v>
      </c>
      <c r="U43" s="800">
        <f t="shared" si="10"/>
        <v>0</v>
      </c>
      <c r="V43" s="800">
        <f t="shared" si="10"/>
        <v>0</v>
      </c>
      <c r="W43" s="800">
        <f t="shared" si="10"/>
        <v>0</v>
      </c>
      <c r="X43" s="800">
        <f t="shared" si="10"/>
        <v>0</v>
      </c>
      <c r="Y43" s="800">
        <f t="shared" si="10"/>
        <v>0</v>
      </c>
      <c r="Z43" s="800">
        <f t="shared" si="10"/>
        <v>0</v>
      </c>
      <c r="AA43" s="800"/>
      <c r="AB43" s="224"/>
      <c r="AC43" s="800"/>
      <c r="AD43" s="800"/>
      <c r="AE43" s="800">
        <f t="shared" ref="AE43:AQ43" si="11">SUM(AE42+AE40)</f>
        <v>0</v>
      </c>
      <c r="AF43" s="800">
        <f t="shared" si="11"/>
        <v>0</v>
      </c>
      <c r="AG43" s="800">
        <f t="shared" si="11"/>
        <v>0</v>
      </c>
      <c r="AH43" s="800">
        <f t="shared" si="11"/>
        <v>0</v>
      </c>
      <c r="AI43" s="800">
        <f t="shared" si="11"/>
        <v>0</v>
      </c>
      <c r="AJ43" s="800">
        <f t="shared" si="11"/>
        <v>0</v>
      </c>
      <c r="AK43" s="800">
        <f t="shared" si="11"/>
        <v>0</v>
      </c>
      <c r="AL43" s="800">
        <f t="shared" si="11"/>
        <v>0</v>
      </c>
      <c r="AM43" s="800">
        <f t="shared" si="11"/>
        <v>0</v>
      </c>
      <c r="AN43" s="800">
        <f t="shared" si="11"/>
        <v>0</v>
      </c>
      <c r="AO43" s="800">
        <f t="shared" si="11"/>
        <v>0</v>
      </c>
      <c r="AP43" s="800">
        <f t="shared" si="11"/>
        <v>0</v>
      </c>
      <c r="AQ43" s="800">
        <f t="shared" si="11"/>
        <v>0</v>
      </c>
    </row>
    <row r="44" spans="1:43" s="37" customFormat="1">
      <c r="A44" s="1513"/>
      <c r="C44" s="1519"/>
      <c r="G44" s="1514"/>
      <c r="J44" s="1515"/>
      <c r="S44" s="1516"/>
      <c r="T44" s="1516"/>
      <c r="U44" s="1516"/>
      <c r="V44" s="1516"/>
      <c r="W44" s="1516"/>
      <c r="X44" s="1516"/>
      <c r="Y44" s="303"/>
      <c r="Z44" s="61"/>
      <c r="AA44" s="61"/>
      <c r="AB44" s="1517"/>
      <c r="AC44" s="61"/>
      <c r="AD44" s="61"/>
      <c r="AE44" s="1516"/>
      <c r="AF44" s="1516"/>
      <c r="AG44" s="1516"/>
      <c r="AH44" s="1516"/>
      <c r="AI44" s="1516"/>
      <c r="AJ44" s="1516"/>
      <c r="AK44" s="1516"/>
      <c r="AL44" s="1516"/>
      <c r="AM44" s="1516"/>
      <c r="AN44" s="1516"/>
      <c r="AO44" s="1516"/>
      <c r="AP44" s="1516"/>
      <c r="AQ44" s="1516"/>
    </row>
    <row r="45" spans="1:43" s="166" customFormat="1">
      <c r="A45" s="1510"/>
      <c r="B45" s="1511"/>
      <c r="C45" s="1510"/>
      <c r="D45" s="1511"/>
      <c r="E45" s="1511"/>
      <c r="F45" s="1511"/>
      <c r="G45" s="1512"/>
      <c r="H45" s="1511"/>
      <c r="I45" s="1511"/>
      <c r="J45" s="309"/>
      <c r="K45" s="309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304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</row>
    <row r="46" spans="1:43" s="166" customFormat="1">
      <c r="A46" s="309"/>
      <c r="B46" s="309"/>
      <c r="C46" s="309"/>
      <c r="D46" s="341"/>
      <c r="E46" s="341"/>
      <c r="F46" s="341"/>
      <c r="G46" s="342"/>
      <c r="H46" s="311"/>
      <c r="I46" s="309"/>
      <c r="J46" s="313"/>
      <c r="K46" s="341"/>
      <c r="L46" s="186"/>
      <c r="M46" s="186"/>
      <c r="Y46" s="305"/>
      <c r="AB46" s="186"/>
    </row>
    <row r="47" spans="1:43" s="166" customFormat="1">
      <c r="A47" s="309"/>
      <c r="B47" s="309"/>
      <c r="C47" s="309"/>
      <c r="D47" s="341"/>
      <c r="E47" s="341"/>
      <c r="F47" s="341"/>
      <c r="G47" s="342"/>
      <c r="H47" s="311"/>
      <c r="I47" s="341"/>
      <c r="J47" s="309"/>
      <c r="K47" s="309"/>
      <c r="L47" s="186"/>
      <c r="M47" s="186"/>
      <c r="Y47" s="305"/>
      <c r="AB47" s="186"/>
    </row>
    <row r="48" spans="1:43" s="166" customFormat="1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13"/>
      <c r="K48" s="310"/>
      <c r="L48" s="186"/>
      <c r="M48" s="186"/>
      <c r="Y48" s="305"/>
      <c r="AB48" s="186"/>
    </row>
    <row r="49" spans="1:11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</row>
    <row r="50" spans="1:11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</row>
    <row r="51" spans="1:11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157</v>
      </c>
      <c r="I51" s="310"/>
    </row>
  </sheetData>
  <mergeCells count="2">
    <mergeCell ref="A7:C7"/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EEECE1"/>
  </sheetPr>
  <dimension ref="A1:AQ6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3" sqref="J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6.5703125" style="14" customWidth="1" outlineLevel="1"/>
    <col min="19" max="19" width="6.5703125" style="19" customWidth="1" outlineLevel="1"/>
    <col min="20" max="20" width="6.5703125" style="14" customWidth="1" outlineLevel="1"/>
    <col min="21" max="21" width="6.5703125" style="19" customWidth="1" outlineLevel="1"/>
    <col min="22" max="22" width="6.5703125" style="17" customWidth="1" outlineLevel="1"/>
    <col min="23" max="23" width="6.5703125" style="14" customWidth="1" outlineLevel="1"/>
    <col min="24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3" s="30" customFormat="1" ht="21">
      <c r="A1" s="162" t="s">
        <v>88</v>
      </c>
      <c r="C1" s="1"/>
      <c r="D1" s="29"/>
      <c r="E1" s="29"/>
      <c r="F1" s="36"/>
      <c r="G1" s="29"/>
      <c r="H1" s="29"/>
      <c r="J1" s="31"/>
      <c r="L1" s="1" t="s">
        <v>89</v>
      </c>
      <c r="R1" s="57"/>
      <c r="T1" s="57"/>
      <c r="W1" s="57"/>
      <c r="AB1" s="162" t="str">
        <f>+L1</f>
        <v>Projektredovisning</v>
      </c>
    </row>
    <row r="2" spans="1:43" s="43" customFormat="1">
      <c r="A2" s="40" t="s">
        <v>91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+A2</f>
        <v xml:space="preserve">Namn: </v>
      </c>
      <c r="M2" s="197">
        <f>$D$2</f>
        <v>0</v>
      </c>
      <c r="R2" s="213"/>
      <c r="T2" s="213"/>
      <c r="W2" s="213"/>
      <c r="AB2" s="172" t="str">
        <f t="shared" ref="AB2:AC4" si="0">+L2</f>
        <v xml:space="preserve">Namn: </v>
      </c>
      <c r="AC2" s="197">
        <f t="shared" si="0"/>
        <v>0</v>
      </c>
    </row>
    <row r="3" spans="1:43" s="43" customFormat="1">
      <c r="A3" s="40" t="s">
        <v>93</v>
      </c>
      <c r="B3" s="26"/>
      <c r="C3" s="15"/>
      <c r="D3" s="41" t="s">
        <v>167</v>
      </c>
      <c r="F3" s="47"/>
      <c r="G3" s="40"/>
      <c r="H3" s="40"/>
      <c r="J3" s="44"/>
      <c r="K3" s="40"/>
      <c r="L3" s="40" t="str">
        <f t="shared" ref="L3:L4" si="1">+A3</f>
        <v xml:space="preserve">Månad: </v>
      </c>
      <c r="M3" s="197" t="str">
        <f>$D$3</f>
        <v>Mars</v>
      </c>
      <c r="R3" s="213"/>
      <c r="T3" s="213"/>
      <c r="W3" s="213"/>
      <c r="AB3" s="172" t="str">
        <f t="shared" si="0"/>
        <v xml:space="preserve">Månad: </v>
      </c>
      <c r="AC3" s="197" t="str">
        <f t="shared" si="0"/>
        <v>Mars</v>
      </c>
    </row>
    <row r="4" spans="1:43" s="26" customFormat="1">
      <c r="A4" s="40" t="s">
        <v>95</v>
      </c>
      <c r="C4" s="15"/>
      <c r="D4" s="48">
        <f>(Jan!D4)</f>
        <v>2025</v>
      </c>
      <c r="F4" s="41"/>
      <c r="G4" s="41"/>
      <c r="H4" s="41"/>
      <c r="J4" s="49"/>
      <c r="L4" s="40" t="str">
        <f t="shared" si="1"/>
        <v>År:</v>
      </c>
      <c r="M4" s="197">
        <f>$D$4</f>
        <v>2025</v>
      </c>
      <c r="R4" s="46"/>
      <c r="T4" s="46"/>
      <c r="W4" s="46"/>
      <c r="AB4" s="172" t="str">
        <f t="shared" si="0"/>
        <v>År:</v>
      </c>
      <c r="AC4" s="197">
        <f t="shared" si="0"/>
        <v>2025</v>
      </c>
    </row>
    <row r="5" spans="1:43" s="26" customFormat="1">
      <c r="A5" s="6"/>
      <c r="B5" s="41"/>
      <c r="C5" s="6"/>
      <c r="D5" s="41"/>
      <c r="E5" s="48"/>
      <c r="F5" s="41"/>
      <c r="G5" s="41"/>
      <c r="H5" s="41"/>
      <c r="J5" s="49"/>
      <c r="L5" s="40"/>
      <c r="R5" s="46"/>
      <c r="T5" s="46"/>
      <c r="W5" s="46"/>
      <c r="AB5" s="676"/>
    </row>
    <row r="6" spans="1:43" s="177" customFormat="1">
      <c r="A6" s="678" t="s">
        <v>96</v>
      </c>
      <c r="B6" s="679"/>
      <c r="C6" s="679"/>
      <c r="D6" s="680"/>
      <c r="E6" s="681"/>
      <c r="F6" s="1554" t="s">
        <v>97</v>
      </c>
      <c r="G6" s="1555"/>
      <c r="H6" s="682" t="s">
        <v>98</v>
      </c>
      <c r="I6" s="801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3" s="169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228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/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804" t="str">
        <f>+Jan!AC7</f>
        <v>J</v>
      </c>
      <c r="AD7" s="804" t="str">
        <f>+Jan!AD7</f>
        <v>K</v>
      </c>
      <c r="AE7" s="804" t="str">
        <f>+Jan!AE7</f>
        <v>L</v>
      </c>
      <c r="AF7" s="804" t="str">
        <f>+Jan!AF7</f>
        <v>M</v>
      </c>
      <c r="AG7" s="804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3" s="20" customFormat="1">
      <c r="A8" s="1202">
        <v>9</v>
      </c>
      <c r="B8" s="1367">
        <v>1</v>
      </c>
      <c r="C8" s="763" t="s">
        <v>138</v>
      </c>
      <c r="D8" s="764"/>
      <c r="E8" s="764"/>
      <c r="F8" s="765"/>
      <c r="G8" s="765"/>
      <c r="H8" s="766">
        <f t="shared" ref="H8:H11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66"/>
      <c r="J8" s="698">
        <f>IF(H8=0,0,H8-I8)</f>
        <v>0</v>
      </c>
      <c r="K8" s="866"/>
      <c r="L8" s="767">
        <f t="shared" ref="L8:L38" si="3">+B8</f>
        <v>1</v>
      </c>
      <c r="M8" s="806">
        <f>-(N8+O8+P8+Q8+R8+S8+T8+U8+V8+W8+X8+Y8+Z8+AA8+AC8+AD8+AE8+AF8+AG8+AH8+AJ8+AL8+AN8+AP8)+H8</f>
        <v>0</v>
      </c>
      <c r="N8" s="806"/>
      <c r="O8" s="806"/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6"/>
      <c r="AI8" s="806"/>
      <c r="AJ8" s="806"/>
      <c r="AK8" s="806"/>
      <c r="AL8" s="806"/>
      <c r="AM8" s="806"/>
      <c r="AN8" s="806"/>
      <c r="AO8" s="806"/>
      <c r="AP8" s="806"/>
      <c r="AQ8" s="806"/>
    </row>
    <row r="9" spans="1:43" s="20" customFormat="1">
      <c r="A9" s="1366"/>
      <c r="B9" s="1263">
        <v>2</v>
      </c>
      <c r="C9" s="768" t="s">
        <v>139</v>
      </c>
      <c r="D9" s="764"/>
      <c r="E9" s="764"/>
      <c r="F9" s="765"/>
      <c r="G9" s="765"/>
      <c r="H9" s="766">
        <f t="shared" si="2"/>
        <v>0</v>
      </c>
      <c r="I9" s="766"/>
      <c r="J9" s="698">
        <f t="shared" ref="J9:J37" si="4">IF(H9=0,0,H9-I9)</f>
        <v>0</v>
      </c>
      <c r="K9" s="866"/>
      <c r="L9" s="767">
        <f t="shared" si="3"/>
        <v>2</v>
      </c>
      <c r="M9" s="806">
        <f t="shared" ref="M9:M37" si="5">-(N9+O9+P9+Q9+R9+S9+T9+U9+V9+W9+X9+Y9+Z9+AA9+AC9+AD9+AE9+AF9+AG9+AH9+AJ9+AL9+AN9+AP9)+H9</f>
        <v>0</v>
      </c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752">
        <f t="shared" ref="AB9:AB38" si="6">+L9</f>
        <v>2</v>
      </c>
      <c r="AC9" s="809"/>
      <c r="AD9" s="810"/>
      <c r="AE9" s="810"/>
      <c r="AF9" s="811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</row>
    <row r="10" spans="1:43" s="20" customFormat="1">
      <c r="A10" s="1204"/>
      <c r="B10" s="1102">
        <v>3</v>
      </c>
      <c r="C10" s="747" t="s">
        <v>140</v>
      </c>
      <c r="D10" s="748"/>
      <c r="E10" s="748"/>
      <c r="F10" s="749"/>
      <c r="G10" s="749"/>
      <c r="H10" s="750">
        <f t="shared" si="2"/>
        <v>0</v>
      </c>
      <c r="I10" s="750">
        <f>Normtid!$B$35</f>
        <v>0.34027777777777773</v>
      </c>
      <c r="J10" s="705">
        <f>IF(H10=0,0,H10-I10)</f>
        <v>0</v>
      </c>
      <c r="K10" s="812"/>
      <c r="L10" s="813">
        <f t="shared" si="3"/>
        <v>3</v>
      </c>
      <c r="M10" s="806">
        <f t="shared" si="5"/>
        <v>0</v>
      </c>
      <c r="N10" s="814"/>
      <c r="O10" s="814"/>
      <c r="P10" s="814"/>
      <c r="Q10" s="814"/>
      <c r="R10" s="815"/>
      <c r="S10" s="814"/>
      <c r="T10" s="815"/>
      <c r="U10" s="814"/>
      <c r="V10" s="814"/>
      <c r="W10" s="815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814"/>
    </row>
    <row r="11" spans="1:43" s="20" customFormat="1">
      <c r="A11" s="588"/>
      <c r="B11" s="1300">
        <v>4</v>
      </c>
      <c r="C11" s="747" t="s">
        <v>141</v>
      </c>
      <c r="D11" s="748"/>
      <c r="E11" s="748"/>
      <c r="F11" s="749"/>
      <c r="G11" s="749"/>
      <c r="H11" s="750">
        <f t="shared" si="2"/>
        <v>0</v>
      </c>
      <c r="I11" s="750">
        <f>Normtid!$B$35</f>
        <v>0.34027777777777773</v>
      </c>
      <c r="J11" s="705">
        <f t="shared" si="4"/>
        <v>0</v>
      </c>
      <c r="K11" s="812"/>
      <c r="L11" s="813">
        <f t="shared" si="3"/>
        <v>4</v>
      </c>
      <c r="M11" s="806">
        <f t="shared" si="5"/>
        <v>0</v>
      </c>
      <c r="N11" s="814"/>
      <c r="O11" s="814"/>
      <c r="P11" s="814"/>
      <c r="Q11" s="814"/>
      <c r="R11" s="815"/>
      <c r="S11" s="814"/>
      <c r="T11" s="815"/>
      <c r="U11" s="814"/>
      <c r="V11" s="814"/>
      <c r="W11" s="815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814"/>
    </row>
    <row r="12" spans="1:43" s="519" customFormat="1">
      <c r="A12" s="588"/>
      <c r="B12" s="1258">
        <v>5</v>
      </c>
      <c r="C12" s="747" t="s">
        <v>142</v>
      </c>
      <c r="D12" s="748"/>
      <c r="E12" s="748"/>
      <c r="F12" s="749"/>
      <c r="G12" s="749"/>
      <c r="H12" s="750">
        <f t="shared" ref="H12:H38" si="7"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0</v>
      </c>
      <c r="I12" s="750">
        <f>Normtid!$B$35</f>
        <v>0.34027777777777773</v>
      </c>
      <c r="J12" s="705">
        <f t="shared" si="4"/>
        <v>0</v>
      </c>
      <c r="K12" s="812"/>
      <c r="L12" s="813">
        <f t="shared" si="3"/>
        <v>5</v>
      </c>
      <c r="M12" s="806">
        <f t="shared" si="5"/>
        <v>0</v>
      </c>
      <c r="N12" s="816"/>
      <c r="O12" s="816"/>
      <c r="P12" s="816"/>
      <c r="Q12" s="816"/>
      <c r="R12" s="817"/>
      <c r="S12" s="816"/>
      <c r="T12" s="817"/>
      <c r="U12" s="816"/>
      <c r="V12" s="816"/>
      <c r="W12" s="817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</row>
    <row r="13" spans="1:43" s="519" customFormat="1">
      <c r="A13" s="588">
        <v>10</v>
      </c>
      <c r="B13" s="1200">
        <v>6</v>
      </c>
      <c r="C13" s="747" t="s">
        <v>144</v>
      </c>
      <c r="D13" s="748"/>
      <c r="E13" s="748"/>
      <c r="F13" s="749"/>
      <c r="G13" s="749"/>
      <c r="H13" s="750">
        <f t="shared" si="7"/>
        <v>0</v>
      </c>
      <c r="I13" s="750">
        <f>Normtid!$B$35</f>
        <v>0.34027777777777773</v>
      </c>
      <c r="J13" s="705">
        <f t="shared" si="4"/>
        <v>0</v>
      </c>
      <c r="K13" s="812"/>
      <c r="L13" s="813">
        <f t="shared" si="3"/>
        <v>6</v>
      </c>
      <c r="M13" s="806">
        <f t="shared" si="5"/>
        <v>0</v>
      </c>
      <c r="N13" s="816"/>
      <c r="O13" s="816"/>
      <c r="P13" s="816"/>
      <c r="Q13" s="816"/>
      <c r="R13" s="817"/>
      <c r="S13" s="816"/>
      <c r="T13" s="817"/>
      <c r="U13" s="816"/>
      <c r="V13" s="816"/>
      <c r="W13" s="817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816"/>
    </row>
    <row r="14" spans="1:43" s="20" customFormat="1">
      <c r="A14" s="588"/>
      <c r="B14" s="1103">
        <v>7</v>
      </c>
      <c r="C14" s="747" t="s">
        <v>136</v>
      </c>
      <c r="D14" s="748"/>
      <c r="E14" s="748"/>
      <c r="F14" s="749"/>
      <c r="G14" s="749"/>
      <c r="H14" s="750">
        <f t="shared" si="7"/>
        <v>0</v>
      </c>
      <c r="I14" s="750">
        <f>Normtid!$B$35</f>
        <v>0.34027777777777773</v>
      </c>
      <c r="J14" s="705">
        <f t="shared" si="4"/>
        <v>0</v>
      </c>
      <c r="K14" s="812"/>
      <c r="L14" s="813">
        <f t="shared" si="3"/>
        <v>7</v>
      </c>
      <c r="M14" s="806">
        <f>-(N14+O14+P14+Q14+R14+S14+T14+U14+V14+W14+X14+Y14+Z14+AA14+AC14+AD14+AE14+AF14+AG14+AH14+AJ14+AL14+AN14+AP14)+H14</f>
        <v>0</v>
      </c>
      <c r="N14" s="814"/>
      <c r="O14" s="814"/>
      <c r="P14" s="814"/>
      <c r="Q14" s="814"/>
      <c r="R14" s="815"/>
      <c r="S14" s="814"/>
      <c r="T14" s="815"/>
      <c r="U14" s="814"/>
      <c r="V14" s="814"/>
      <c r="W14" s="815"/>
      <c r="X14" s="814"/>
      <c r="Y14" s="814"/>
      <c r="Z14" s="814"/>
      <c r="AA14" s="814"/>
      <c r="AB14" s="813">
        <f t="shared" si="6"/>
        <v>7</v>
      </c>
      <c r="AC14" s="814"/>
      <c r="AD14" s="814"/>
      <c r="AE14" s="814"/>
      <c r="AF14" s="814"/>
      <c r="AG14" s="814"/>
      <c r="AH14" s="814"/>
      <c r="AI14" s="814"/>
      <c r="AJ14" s="814"/>
      <c r="AK14" s="814"/>
      <c r="AL14" s="814"/>
      <c r="AM14" s="814"/>
      <c r="AN14" s="814"/>
      <c r="AO14" s="814"/>
      <c r="AP14" s="814"/>
      <c r="AQ14" s="814"/>
    </row>
    <row r="15" spans="1:43" s="20" customFormat="1">
      <c r="A15" s="588"/>
      <c r="B15" s="1368">
        <v>8</v>
      </c>
      <c r="C15" s="763" t="s">
        <v>138</v>
      </c>
      <c r="D15" s="764"/>
      <c r="E15" s="764"/>
      <c r="F15" s="765"/>
      <c r="G15" s="765"/>
      <c r="H15" s="766">
        <f t="shared" si="7"/>
        <v>0</v>
      </c>
      <c r="I15" s="766"/>
      <c r="J15" s="698">
        <f t="shared" si="4"/>
        <v>0</v>
      </c>
      <c r="K15" s="866"/>
      <c r="L15" s="767">
        <f t="shared" si="3"/>
        <v>8</v>
      </c>
      <c r="M15" s="806">
        <f t="shared" si="5"/>
        <v>0</v>
      </c>
      <c r="N15" s="806"/>
      <c r="O15" s="806"/>
      <c r="P15" s="806"/>
      <c r="Q15" s="806"/>
      <c r="R15" s="806"/>
      <c r="S15" s="806"/>
      <c r="T15" s="806"/>
      <c r="U15" s="806"/>
      <c r="V15" s="806"/>
      <c r="W15" s="806"/>
      <c r="X15" s="806"/>
      <c r="Y15" s="806"/>
      <c r="Z15" s="806"/>
      <c r="AA15" s="806"/>
      <c r="AB15" s="752">
        <f t="shared" si="6"/>
        <v>8</v>
      </c>
      <c r="AC15" s="806"/>
      <c r="AD15" s="807"/>
      <c r="AE15" s="807"/>
      <c r="AF15" s="808"/>
      <c r="AG15" s="806"/>
      <c r="AH15" s="806"/>
      <c r="AI15" s="806"/>
      <c r="AJ15" s="806"/>
      <c r="AK15" s="806"/>
      <c r="AL15" s="806"/>
      <c r="AM15" s="806"/>
      <c r="AN15" s="806"/>
      <c r="AO15" s="806"/>
      <c r="AP15" s="806"/>
      <c r="AQ15" s="806"/>
    </row>
    <row r="16" spans="1:43" s="20" customFormat="1">
      <c r="A16" s="1357"/>
      <c r="B16" s="1301">
        <v>9</v>
      </c>
      <c r="C16" s="768" t="s">
        <v>139</v>
      </c>
      <c r="D16" s="764"/>
      <c r="E16" s="764"/>
      <c r="F16" s="765"/>
      <c r="G16" s="765"/>
      <c r="H16" s="766">
        <f t="shared" si="7"/>
        <v>0</v>
      </c>
      <c r="I16" s="766"/>
      <c r="J16" s="698">
        <f t="shared" si="4"/>
        <v>0</v>
      </c>
      <c r="K16" s="866"/>
      <c r="L16" s="767">
        <f t="shared" si="3"/>
        <v>9</v>
      </c>
      <c r="M16" s="806">
        <f t="shared" si="5"/>
        <v>0</v>
      </c>
      <c r="N16" s="809"/>
      <c r="O16" s="809"/>
      <c r="P16" s="809"/>
      <c r="Q16" s="809"/>
      <c r="R16" s="809"/>
      <c r="S16" s="809"/>
      <c r="T16" s="809"/>
      <c r="U16" s="809"/>
      <c r="V16" s="809"/>
      <c r="W16" s="809"/>
      <c r="X16" s="809"/>
      <c r="Y16" s="809"/>
      <c r="Z16" s="809"/>
      <c r="AA16" s="809"/>
      <c r="AB16" s="752">
        <f t="shared" si="6"/>
        <v>9</v>
      </c>
      <c r="AC16" s="809"/>
      <c r="AD16" s="810"/>
      <c r="AE16" s="810"/>
      <c r="AF16" s="811"/>
      <c r="AG16" s="809"/>
      <c r="AH16" s="809"/>
      <c r="AI16" s="809"/>
      <c r="AJ16" s="809"/>
      <c r="AK16" s="809"/>
      <c r="AL16" s="809"/>
      <c r="AM16" s="809"/>
      <c r="AN16" s="809"/>
      <c r="AO16" s="809"/>
      <c r="AP16" s="809"/>
      <c r="AQ16" s="809"/>
    </row>
    <row r="17" spans="1:43" s="20" customFormat="1">
      <c r="A17" s="588"/>
      <c r="B17" s="1300">
        <v>10</v>
      </c>
      <c r="C17" s="747" t="s">
        <v>140</v>
      </c>
      <c r="D17" s="748"/>
      <c r="E17" s="748"/>
      <c r="F17" s="749"/>
      <c r="G17" s="749"/>
      <c r="H17" s="750">
        <f t="shared" si="7"/>
        <v>0</v>
      </c>
      <c r="I17" s="750">
        <f>Normtid!$B$35</f>
        <v>0.34027777777777773</v>
      </c>
      <c r="J17" s="705">
        <f t="shared" si="4"/>
        <v>0</v>
      </c>
      <c r="K17" s="812"/>
      <c r="L17" s="813">
        <f t="shared" si="3"/>
        <v>10</v>
      </c>
      <c r="M17" s="806">
        <f t="shared" si="5"/>
        <v>0</v>
      </c>
      <c r="N17" s="814"/>
      <c r="O17" s="814"/>
      <c r="P17" s="814"/>
      <c r="Q17" s="814"/>
      <c r="R17" s="815"/>
      <c r="S17" s="814"/>
      <c r="T17" s="815"/>
      <c r="U17" s="814"/>
      <c r="V17" s="814"/>
      <c r="W17" s="815"/>
      <c r="X17" s="814"/>
      <c r="Y17" s="814"/>
      <c r="Z17" s="814"/>
      <c r="AA17" s="814"/>
      <c r="AB17" s="813">
        <f t="shared" si="6"/>
        <v>10</v>
      </c>
      <c r="AC17" s="814"/>
      <c r="AD17" s="814"/>
      <c r="AE17" s="814"/>
      <c r="AF17" s="814"/>
      <c r="AG17" s="814"/>
      <c r="AH17" s="814"/>
      <c r="AI17" s="814"/>
      <c r="AJ17" s="814"/>
      <c r="AK17" s="814"/>
      <c r="AL17" s="814"/>
      <c r="AM17" s="814"/>
      <c r="AN17" s="814"/>
      <c r="AO17" s="814"/>
      <c r="AP17" s="814"/>
      <c r="AQ17" s="814"/>
    </row>
    <row r="18" spans="1:43" s="20" customFormat="1" ht="12.75" customHeight="1">
      <c r="A18" s="588"/>
      <c r="B18" s="1300">
        <v>11</v>
      </c>
      <c r="C18" s="747" t="s">
        <v>141</v>
      </c>
      <c r="D18" s="748"/>
      <c r="E18" s="748"/>
      <c r="F18" s="749"/>
      <c r="G18" s="749"/>
      <c r="H18" s="750">
        <f t="shared" si="7"/>
        <v>0</v>
      </c>
      <c r="I18" s="750">
        <f>Normtid!$B$35</f>
        <v>0.34027777777777773</v>
      </c>
      <c r="J18" s="705">
        <f t="shared" si="4"/>
        <v>0</v>
      </c>
      <c r="K18" s="1259"/>
      <c r="L18" s="813">
        <f t="shared" si="3"/>
        <v>11</v>
      </c>
      <c r="M18" s="806">
        <f t="shared" si="5"/>
        <v>0</v>
      </c>
      <c r="N18" s="814"/>
      <c r="O18" s="814"/>
      <c r="P18" s="814"/>
      <c r="Q18" s="814"/>
      <c r="R18" s="815"/>
      <c r="S18" s="814"/>
      <c r="T18" s="815"/>
      <c r="U18" s="814"/>
      <c r="V18" s="814"/>
      <c r="W18" s="815"/>
      <c r="X18" s="814"/>
      <c r="Y18" s="814"/>
      <c r="Z18" s="814"/>
      <c r="AA18" s="814"/>
      <c r="AB18" s="813">
        <f t="shared" si="6"/>
        <v>11</v>
      </c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4"/>
      <c r="AO18" s="814"/>
      <c r="AP18" s="814"/>
      <c r="AQ18" s="814"/>
    </row>
    <row r="19" spans="1:43" s="519" customFormat="1">
      <c r="A19" s="588"/>
      <c r="B19" s="1258">
        <v>12</v>
      </c>
      <c r="C19" s="747" t="s">
        <v>142</v>
      </c>
      <c r="D19" s="748"/>
      <c r="E19" s="748"/>
      <c r="F19" s="749"/>
      <c r="G19" s="749"/>
      <c r="H19" s="750">
        <f t="shared" si="7"/>
        <v>0</v>
      </c>
      <c r="I19" s="750">
        <f>Normtid!$B$35</f>
        <v>0.34027777777777773</v>
      </c>
      <c r="J19" s="705">
        <f t="shared" si="4"/>
        <v>0</v>
      </c>
      <c r="K19" s="1260"/>
      <c r="L19" s="813">
        <f t="shared" si="3"/>
        <v>12</v>
      </c>
      <c r="M19" s="806">
        <f t="shared" si="5"/>
        <v>0</v>
      </c>
      <c r="N19" s="816"/>
      <c r="O19" s="816"/>
      <c r="P19" s="816"/>
      <c r="Q19" s="816"/>
      <c r="R19" s="817"/>
      <c r="S19" s="816"/>
      <c r="T19" s="817"/>
      <c r="U19" s="816"/>
      <c r="V19" s="816"/>
      <c r="W19" s="817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</row>
    <row r="20" spans="1:43" s="519" customFormat="1">
      <c r="A20" s="588">
        <v>11</v>
      </c>
      <c r="B20" s="1200">
        <v>13</v>
      </c>
      <c r="C20" s="747" t="s">
        <v>144</v>
      </c>
      <c r="D20" s="748"/>
      <c r="E20" s="748"/>
      <c r="F20" s="749"/>
      <c r="G20" s="749"/>
      <c r="H20" s="750">
        <f t="shared" si="7"/>
        <v>0</v>
      </c>
      <c r="I20" s="750">
        <f>Normtid!$B$35</f>
        <v>0.34027777777777773</v>
      </c>
      <c r="J20" s="705">
        <f t="shared" si="4"/>
        <v>0</v>
      </c>
      <c r="K20" s="812"/>
      <c r="L20" s="813">
        <f t="shared" si="3"/>
        <v>13</v>
      </c>
      <c r="M20" s="806">
        <f t="shared" si="5"/>
        <v>0</v>
      </c>
      <c r="N20" s="816"/>
      <c r="O20" s="816"/>
      <c r="P20" s="816"/>
      <c r="Q20" s="816"/>
      <c r="R20" s="817"/>
      <c r="S20" s="816"/>
      <c r="T20" s="817"/>
      <c r="U20" s="816"/>
      <c r="V20" s="816"/>
      <c r="W20" s="817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816"/>
    </row>
    <row r="21" spans="1:43" s="20" customFormat="1">
      <c r="A21" s="588"/>
      <c r="B21" s="1103">
        <v>14</v>
      </c>
      <c r="C21" s="747" t="s">
        <v>136</v>
      </c>
      <c r="D21" s="748"/>
      <c r="E21" s="748"/>
      <c r="F21" s="749"/>
      <c r="G21" s="749"/>
      <c r="H21" s="750">
        <f t="shared" si="7"/>
        <v>0</v>
      </c>
      <c r="I21" s="750">
        <f>Normtid!$B$35</f>
        <v>0.34027777777777773</v>
      </c>
      <c r="J21" s="705">
        <f t="shared" si="4"/>
        <v>0</v>
      </c>
      <c r="K21" s="812"/>
      <c r="L21" s="813">
        <f t="shared" si="3"/>
        <v>14</v>
      </c>
      <c r="M21" s="806">
        <f t="shared" si="5"/>
        <v>0</v>
      </c>
      <c r="N21" s="814"/>
      <c r="O21" s="814"/>
      <c r="P21" s="814"/>
      <c r="Q21" s="814"/>
      <c r="R21" s="815"/>
      <c r="S21" s="814"/>
      <c r="T21" s="815"/>
      <c r="U21" s="814"/>
      <c r="V21" s="814"/>
      <c r="W21" s="815"/>
      <c r="X21" s="814"/>
      <c r="Y21" s="814"/>
      <c r="Z21" s="814"/>
      <c r="AA21" s="815"/>
      <c r="AB21" s="813">
        <f t="shared" si="6"/>
        <v>14</v>
      </c>
      <c r="AC21" s="814"/>
      <c r="AD21" s="814"/>
      <c r="AE21" s="814"/>
      <c r="AF21" s="814"/>
      <c r="AG21" s="814"/>
      <c r="AH21" s="814"/>
      <c r="AI21" s="814"/>
      <c r="AJ21" s="814"/>
      <c r="AK21" s="814"/>
      <c r="AL21" s="814"/>
      <c r="AM21" s="814"/>
      <c r="AN21" s="814"/>
      <c r="AO21" s="814"/>
      <c r="AP21" s="814"/>
      <c r="AQ21" s="814"/>
    </row>
    <row r="22" spans="1:43" s="20" customFormat="1">
      <c r="A22" s="588"/>
      <c r="B22" s="1368">
        <v>15</v>
      </c>
      <c r="C22" s="763" t="s">
        <v>138</v>
      </c>
      <c r="D22" s="764"/>
      <c r="E22" s="764"/>
      <c r="F22" s="765"/>
      <c r="G22" s="765"/>
      <c r="H22" s="766">
        <f t="shared" si="7"/>
        <v>0</v>
      </c>
      <c r="I22" s="766"/>
      <c r="J22" s="698">
        <f t="shared" si="4"/>
        <v>0</v>
      </c>
      <c r="K22" s="866"/>
      <c r="L22" s="767">
        <f t="shared" si="3"/>
        <v>15</v>
      </c>
      <c r="M22" s="806">
        <f t="shared" si="5"/>
        <v>0</v>
      </c>
      <c r="N22" s="806"/>
      <c r="O22" s="806"/>
      <c r="P22" s="806"/>
      <c r="Q22" s="806"/>
      <c r="R22" s="806"/>
      <c r="S22" s="806"/>
      <c r="T22" s="806"/>
      <c r="U22" s="806"/>
      <c r="V22" s="806"/>
      <c r="W22" s="806"/>
      <c r="X22" s="806"/>
      <c r="Y22" s="806"/>
      <c r="Z22" s="806"/>
      <c r="AA22" s="806"/>
      <c r="AB22" s="752">
        <f t="shared" si="6"/>
        <v>15</v>
      </c>
      <c r="AC22" s="806"/>
      <c r="AD22" s="807"/>
      <c r="AE22" s="807"/>
      <c r="AF22" s="808"/>
      <c r="AG22" s="806"/>
      <c r="AH22" s="806"/>
      <c r="AI22" s="806"/>
      <c r="AJ22" s="806"/>
      <c r="AK22" s="806"/>
      <c r="AL22" s="806"/>
      <c r="AM22" s="806"/>
      <c r="AN22" s="806"/>
      <c r="AO22" s="806"/>
      <c r="AP22" s="806"/>
      <c r="AQ22" s="806"/>
    </row>
    <row r="23" spans="1:43" s="20" customFormat="1">
      <c r="A23" s="1357"/>
      <c r="B23" s="1301">
        <v>16</v>
      </c>
      <c r="C23" s="768" t="s">
        <v>139</v>
      </c>
      <c r="D23" s="764"/>
      <c r="E23" s="764"/>
      <c r="F23" s="765"/>
      <c r="G23" s="765"/>
      <c r="H23" s="766">
        <f t="shared" si="7"/>
        <v>0</v>
      </c>
      <c r="I23" s="766"/>
      <c r="J23" s="698">
        <f t="shared" si="4"/>
        <v>0</v>
      </c>
      <c r="K23" s="866"/>
      <c r="L23" s="767">
        <f t="shared" si="3"/>
        <v>16</v>
      </c>
      <c r="M23" s="806">
        <f t="shared" si="5"/>
        <v>0</v>
      </c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09"/>
      <c r="Z23" s="809"/>
      <c r="AA23" s="809"/>
      <c r="AB23" s="752">
        <f t="shared" si="6"/>
        <v>16</v>
      </c>
      <c r="AC23" s="809"/>
      <c r="AD23" s="810"/>
      <c r="AE23" s="810"/>
      <c r="AF23" s="811"/>
      <c r="AG23" s="809"/>
      <c r="AH23" s="809"/>
      <c r="AI23" s="809"/>
      <c r="AJ23" s="809"/>
      <c r="AK23" s="809"/>
      <c r="AL23" s="809"/>
      <c r="AM23" s="809"/>
      <c r="AN23" s="809"/>
      <c r="AO23" s="809"/>
      <c r="AP23" s="809"/>
      <c r="AQ23" s="809"/>
    </row>
    <row r="24" spans="1:43" s="20" customFormat="1">
      <c r="A24" s="588"/>
      <c r="B24" s="1300">
        <v>17</v>
      </c>
      <c r="C24" s="747" t="s">
        <v>140</v>
      </c>
      <c r="D24" s="748"/>
      <c r="E24" s="748"/>
      <c r="F24" s="749"/>
      <c r="G24" s="749"/>
      <c r="H24" s="750">
        <f t="shared" si="7"/>
        <v>0</v>
      </c>
      <c r="I24" s="750">
        <f>Normtid!$B$35</f>
        <v>0.34027777777777773</v>
      </c>
      <c r="J24" s="705">
        <f t="shared" si="4"/>
        <v>0</v>
      </c>
      <c r="K24" s="812"/>
      <c r="L24" s="813">
        <f t="shared" si="3"/>
        <v>17</v>
      </c>
      <c r="M24" s="806">
        <f t="shared" si="5"/>
        <v>0</v>
      </c>
      <c r="N24" s="814"/>
      <c r="O24" s="814"/>
      <c r="P24" s="814"/>
      <c r="Q24" s="814"/>
      <c r="R24" s="815"/>
      <c r="S24" s="814"/>
      <c r="T24" s="815"/>
      <c r="U24" s="814"/>
      <c r="V24" s="814"/>
      <c r="W24" s="815"/>
      <c r="X24" s="814"/>
      <c r="Y24" s="814"/>
      <c r="Z24" s="814"/>
      <c r="AA24" s="814"/>
      <c r="AB24" s="813">
        <f t="shared" si="6"/>
        <v>17</v>
      </c>
      <c r="AC24" s="814"/>
      <c r="AD24" s="814"/>
      <c r="AE24" s="814"/>
      <c r="AF24" s="814"/>
      <c r="AG24" s="814"/>
      <c r="AH24" s="814"/>
      <c r="AI24" s="814"/>
      <c r="AJ24" s="814"/>
      <c r="AK24" s="814"/>
      <c r="AL24" s="814"/>
      <c r="AM24" s="814"/>
      <c r="AN24" s="814"/>
      <c r="AO24" s="814"/>
      <c r="AP24" s="814"/>
      <c r="AQ24" s="814"/>
    </row>
    <row r="25" spans="1:43" s="20" customFormat="1">
      <c r="A25" s="588"/>
      <c r="B25" s="1300">
        <v>18</v>
      </c>
      <c r="C25" s="820" t="s">
        <v>141</v>
      </c>
      <c r="D25" s="748"/>
      <c r="E25" s="748"/>
      <c r="F25" s="749"/>
      <c r="G25" s="749"/>
      <c r="H25" s="750">
        <f t="shared" si="7"/>
        <v>0</v>
      </c>
      <c r="I25" s="750">
        <f>Normtid!$B$35</f>
        <v>0.34027777777777773</v>
      </c>
      <c r="J25" s="705">
        <f>IF(H25=0,0,H25-I25)</f>
        <v>0</v>
      </c>
      <c r="K25" s="812"/>
      <c r="L25" s="813">
        <f t="shared" si="3"/>
        <v>18</v>
      </c>
      <c r="M25" s="806">
        <f t="shared" si="5"/>
        <v>0</v>
      </c>
      <c r="N25" s="814"/>
      <c r="O25" s="814"/>
      <c r="P25" s="814"/>
      <c r="Q25" s="814"/>
      <c r="R25" s="815"/>
      <c r="S25" s="814"/>
      <c r="T25" s="815"/>
      <c r="U25" s="814"/>
      <c r="V25" s="814"/>
      <c r="W25" s="815"/>
      <c r="X25" s="814"/>
      <c r="Y25" s="814"/>
      <c r="Z25" s="814"/>
      <c r="AA25" s="814"/>
      <c r="AB25" s="813">
        <f t="shared" si="6"/>
        <v>18</v>
      </c>
      <c r="AC25" s="814"/>
      <c r="AD25" s="814"/>
      <c r="AE25" s="814"/>
      <c r="AF25" s="814"/>
      <c r="AG25" s="814"/>
      <c r="AH25" s="814"/>
      <c r="AI25" s="814"/>
      <c r="AJ25" s="814"/>
      <c r="AK25" s="814"/>
      <c r="AL25" s="814"/>
      <c r="AM25" s="814"/>
      <c r="AN25" s="814"/>
      <c r="AO25" s="814"/>
      <c r="AP25" s="814"/>
      <c r="AQ25" s="814"/>
    </row>
    <row r="26" spans="1:43" s="519" customFormat="1" ht="14.25" customHeight="1">
      <c r="A26" s="588"/>
      <c r="B26" s="1258">
        <v>19</v>
      </c>
      <c r="C26" s="593" t="s">
        <v>142</v>
      </c>
      <c r="D26" s="748"/>
      <c r="E26" s="748"/>
      <c r="F26" s="749"/>
      <c r="G26" s="749"/>
      <c r="H26" s="750">
        <f t="shared" si="7"/>
        <v>0</v>
      </c>
      <c r="I26" s="750">
        <f>Normtid!$B$35</f>
        <v>0.34027777777777773</v>
      </c>
      <c r="J26" s="705">
        <f t="shared" si="4"/>
        <v>0</v>
      </c>
      <c r="K26" s="812"/>
      <c r="L26" s="813">
        <f t="shared" si="3"/>
        <v>19</v>
      </c>
      <c r="M26" s="806">
        <f t="shared" si="5"/>
        <v>0</v>
      </c>
      <c r="N26" s="816"/>
      <c r="O26" s="816"/>
      <c r="P26" s="816"/>
      <c r="Q26" s="816"/>
      <c r="R26" s="817"/>
      <c r="S26" s="816"/>
      <c r="T26" s="817"/>
      <c r="U26" s="816"/>
      <c r="V26" s="816"/>
      <c r="W26" s="817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816"/>
    </row>
    <row r="27" spans="1:43" s="519" customFormat="1">
      <c r="A27" s="588">
        <v>12</v>
      </c>
      <c r="B27" s="1200">
        <v>20</v>
      </c>
      <c r="C27" s="639" t="s">
        <v>144</v>
      </c>
      <c r="D27" s="748"/>
      <c r="E27" s="748"/>
      <c r="F27" s="749"/>
      <c r="G27" s="749"/>
      <c r="H27" s="750">
        <f t="shared" si="7"/>
        <v>0</v>
      </c>
      <c r="I27" s="750">
        <f>Normtid!$B$35</f>
        <v>0.34027777777777773</v>
      </c>
      <c r="J27" s="705">
        <f t="shared" si="4"/>
        <v>0</v>
      </c>
      <c r="K27" s="812"/>
      <c r="L27" s="813">
        <f t="shared" si="3"/>
        <v>20</v>
      </c>
      <c r="M27" s="806">
        <f t="shared" si="5"/>
        <v>0</v>
      </c>
      <c r="N27" s="816"/>
      <c r="O27" s="816"/>
      <c r="P27" s="816"/>
      <c r="Q27" s="816"/>
      <c r="R27" s="817"/>
      <c r="S27" s="816"/>
      <c r="T27" s="817"/>
      <c r="U27" s="816"/>
      <c r="V27" s="816"/>
      <c r="W27" s="817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7"/>
      <c r="AH27" s="816"/>
      <c r="AI27" s="816"/>
      <c r="AJ27" s="816"/>
      <c r="AK27" s="816"/>
      <c r="AL27" s="816"/>
      <c r="AM27" s="816"/>
      <c r="AN27" s="816"/>
      <c r="AO27" s="816"/>
      <c r="AP27" s="816"/>
      <c r="AQ27" s="816"/>
    </row>
    <row r="28" spans="1:43" s="20" customFormat="1">
      <c r="A28" s="588"/>
      <c r="B28" s="1103">
        <v>21</v>
      </c>
      <c r="C28" s="640" t="s">
        <v>136</v>
      </c>
      <c r="D28" s="748"/>
      <c r="E28" s="748"/>
      <c r="F28" s="749"/>
      <c r="G28" s="749"/>
      <c r="H28" s="750">
        <f t="shared" si="7"/>
        <v>0</v>
      </c>
      <c r="I28" s="750">
        <f>Normtid!$B$35</f>
        <v>0.34027777777777773</v>
      </c>
      <c r="J28" s="705">
        <f t="shared" si="4"/>
        <v>0</v>
      </c>
      <c r="K28" s="812"/>
      <c r="L28" s="813">
        <f t="shared" si="3"/>
        <v>21</v>
      </c>
      <c r="M28" s="806">
        <f t="shared" si="5"/>
        <v>0</v>
      </c>
      <c r="N28" s="814"/>
      <c r="O28" s="814"/>
      <c r="P28" s="814"/>
      <c r="Q28" s="814"/>
      <c r="R28" s="815"/>
      <c r="S28" s="814"/>
      <c r="T28" s="815"/>
      <c r="U28" s="814"/>
      <c r="V28" s="814"/>
      <c r="W28" s="815"/>
      <c r="X28" s="814"/>
      <c r="Y28" s="814"/>
      <c r="Z28" s="814"/>
      <c r="AA28" s="814"/>
      <c r="AB28" s="813">
        <f t="shared" si="6"/>
        <v>21</v>
      </c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814"/>
    </row>
    <row r="29" spans="1:43" s="20" customFormat="1">
      <c r="A29" s="588"/>
      <c r="B29" s="1368">
        <v>22</v>
      </c>
      <c r="C29" s="641" t="s">
        <v>138</v>
      </c>
      <c r="D29" s="764"/>
      <c r="E29" s="764"/>
      <c r="F29" s="765"/>
      <c r="G29" s="765"/>
      <c r="H29" s="766">
        <f t="shared" si="7"/>
        <v>0</v>
      </c>
      <c r="I29" s="766"/>
      <c r="J29" s="698">
        <f t="shared" si="4"/>
        <v>0</v>
      </c>
      <c r="K29" s="866"/>
      <c r="L29" s="767">
        <f t="shared" si="3"/>
        <v>22</v>
      </c>
      <c r="M29" s="806">
        <f t="shared" si="5"/>
        <v>0</v>
      </c>
      <c r="N29" s="806"/>
      <c r="O29" s="806"/>
      <c r="P29" s="806"/>
      <c r="Q29" s="806"/>
      <c r="R29" s="806"/>
      <c r="S29" s="806"/>
      <c r="T29" s="806"/>
      <c r="U29" s="806"/>
      <c r="V29" s="806"/>
      <c r="W29" s="806"/>
      <c r="X29" s="806"/>
      <c r="Y29" s="806"/>
      <c r="Z29" s="806"/>
      <c r="AA29" s="806"/>
      <c r="AB29" s="752">
        <f t="shared" si="6"/>
        <v>22</v>
      </c>
      <c r="AC29" s="806"/>
      <c r="AD29" s="807"/>
      <c r="AE29" s="807"/>
      <c r="AF29" s="808"/>
      <c r="AG29" s="806"/>
      <c r="AH29" s="806"/>
      <c r="AI29" s="806"/>
      <c r="AJ29" s="806"/>
      <c r="AK29" s="806"/>
      <c r="AL29" s="806"/>
      <c r="AM29" s="806"/>
      <c r="AN29" s="806"/>
      <c r="AO29" s="806"/>
      <c r="AP29" s="806"/>
      <c r="AQ29" s="806"/>
    </row>
    <row r="30" spans="1:43" s="20" customFormat="1">
      <c r="A30" s="1357"/>
      <c r="B30" s="1301">
        <v>23</v>
      </c>
      <c r="C30" s="643" t="s">
        <v>139</v>
      </c>
      <c r="D30" s="764"/>
      <c r="E30" s="764"/>
      <c r="F30" s="765"/>
      <c r="G30" s="765"/>
      <c r="H30" s="766">
        <f t="shared" si="7"/>
        <v>0</v>
      </c>
      <c r="I30" s="766"/>
      <c r="J30" s="698">
        <f t="shared" si="4"/>
        <v>0</v>
      </c>
      <c r="K30" s="866"/>
      <c r="L30" s="767">
        <f t="shared" si="3"/>
        <v>23</v>
      </c>
      <c r="M30" s="806">
        <f t="shared" si="5"/>
        <v>0</v>
      </c>
      <c r="N30" s="809"/>
      <c r="O30" s="809"/>
      <c r="P30" s="809"/>
      <c r="Q30" s="809"/>
      <c r="R30" s="809"/>
      <c r="S30" s="809"/>
      <c r="T30" s="809"/>
      <c r="U30" s="809"/>
      <c r="V30" s="809"/>
      <c r="W30" s="809"/>
      <c r="X30" s="809"/>
      <c r="Y30" s="809"/>
      <c r="Z30" s="809"/>
      <c r="AA30" s="809"/>
      <c r="AB30" s="752">
        <f t="shared" si="6"/>
        <v>23</v>
      </c>
      <c r="AC30" s="809"/>
      <c r="AD30" s="810"/>
      <c r="AE30" s="810"/>
      <c r="AF30" s="811"/>
      <c r="AG30" s="809"/>
      <c r="AH30" s="809"/>
      <c r="AI30" s="809"/>
      <c r="AJ30" s="809"/>
      <c r="AK30" s="809"/>
      <c r="AL30" s="809"/>
      <c r="AM30" s="809"/>
      <c r="AN30" s="809"/>
      <c r="AO30" s="809"/>
      <c r="AP30" s="809"/>
      <c r="AQ30" s="809"/>
    </row>
    <row r="31" spans="1:43" s="20" customFormat="1">
      <c r="A31" s="588"/>
      <c r="B31" s="1300">
        <v>24</v>
      </c>
      <c r="C31" s="642" t="s">
        <v>168</v>
      </c>
      <c r="D31" s="748"/>
      <c r="E31" s="748"/>
      <c r="F31" s="749"/>
      <c r="G31" s="749"/>
      <c r="H31" s="750">
        <f t="shared" si="7"/>
        <v>0</v>
      </c>
      <c r="I31" s="750">
        <f>Normtid!$B$35</f>
        <v>0.34027777777777773</v>
      </c>
      <c r="J31" s="705">
        <f t="shared" si="4"/>
        <v>0</v>
      </c>
      <c r="K31" s="812"/>
      <c r="L31" s="813">
        <f t="shared" si="3"/>
        <v>24</v>
      </c>
      <c r="M31" s="806">
        <f t="shared" si="5"/>
        <v>0</v>
      </c>
      <c r="N31" s="814"/>
      <c r="O31" s="814"/>
      <c r="P31" s="814"/>
      <c r="Q31" s="814"/>
      <c r="R31" s="815"/>
      <c r="S31" s="814"/>
      <c r="T31" s="815"/>
      <c r="U31" s="814"/>
      <c r="V31" s="814"/>
      <c r="W31" s="815"/>
      <c r="X31" s="814"/>
      <c r="Y31" s="814"/>
      <c r="Z31" s="814"/>
      <c r="AA31" s="814"/>
      <c r="AB31" s="813">
        <f t="shared" si="6"/>
        <v>24</v>
      </c>
      <c r="AC31" s="814"/>
      <c r="AD31" s="814"/>
      <c r="AE31" s="814"/>
      <c r="AF31" s="814"/>
      <c r="AG31" s="814"/>
      <c r="AH31" s="814"/>
      <c r="AI31" s="814"/>
      <c r="AJ31" s="814"/>
      <c r="AK31" s="814"/>
      <c r="AL31" s="814"/>
      <c r="AM31" s="814"/>
      <c r="AN31" s="814"/>
      <c r="AO31" s="814"/>
      <c r="AP31" s="814"/>
      <c r="AQ31" s="814"/>
    </row>
    <row r="32" spans="1:43" s="519" customFormat="1">
      <c r="A32" s="588"/>
      <c r="B32" s="1300">
        <v>25</v>
      </c>
      <c r="C32" s="1208" t="s">
        <v>169</v>
      </c>
      <c r="D32" s="748"/>
      <c r="E32" s="748"/>
      <c r="F32" s="749"/>
      <c r="G32" s="749"/>
      <c r="H32" s="750">
        <f t="shared" si="7"/>
        <v>0</v>
      </c>
      <c r="I32" s="750">
        <f>Normtid!$B$35</f>
        <v>0.34027777777777773</v>
      </c>
      <c r="J32" s="1209">
        <f>IF(H32=0,0,H32-I32)</f>
        <v>0</v>
      </c>
      <c r="K32" s="1261"/>
      <c r="L32" s="813">
        <f t="shared" si="3"/>
        <v>25</v>
      </c>
      <c r="M32" s="806">
        <f t="shared" si="5"/>
        <v>0</v>
      </c>
      <c r="N32" s="816"/>
      <c r="O32" s="816"/>
      <c r="P32" s="816"/>
      <c r="Q32" s="816"/>
      <c r="R32" s="817"/>
      <c r="S32" s="816"/>
      <c r="T32" s="817"/>
      <c r="U32" s="816"/>
      <c r="V32" s="816"/>
      <c r="W32" s="817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816"/>
    </row>
    <row r="33" spans="1:43" s="519" customFormat="1">
      <c r="A33" s="588"/>
      <c r="B33" s="1258">
        <v>26</v>
      </c>
      <c r="C33" s="1206" t="s">
        <v>142</v>
      </c>
      <c r="D33" s="748"/>
      <c r="E33" s="748"/>
      <c r="F33" s="749"/>
      <c r="G33" s="749"/>
      <c r="H33" s="750">
        <f t="shared" si="7"/>
        <v>0</v>
      </c>
      <c r="I33" s="750">
        <f>Normtid!$B$35</f>
        <v>0.34027777777777773</v>
      </c>
      <c r="J33" s="1209">
        <f t="shared" si="4"/>
        <v>0</v>
      </c>
      <c r="K33" s="1262"/>
      <c r="L33" s="813">
        <f t="shared" si="3"/>
        <v>26</v>
      </c>
      <c r="M33" s="806">
        <f t="shared" si="5"/>
        <v>0</v>
      </c>
      <c r="N33" s="816"/>
      <c r="O33" s="816"/>
      <c r="P33" s="816"/>
      <c r="Q33" s="816"/>
      <c r="R33" s="817"/>
      <c r="S33" s="816"/>
      <c r="T33" s="817"/>
      <c r="U33" s="816"/>
      <c r="V33" s="816"/>
      <c r="W33" s="817"/>
      <c r="X33" s="816"/>
      <c r="Y33" s="817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7"/>
      <c r="AH33" s="816"/>
      <c r="AI33" s="816"/>
      <c r="AJ33" s="816"/>
      <c r="AK33" s="816"/>
      <c r="AL33" s="816"/>
      <c r="AM33" s="816"/>
      <c r="AN33" s="816"/>
      <c r="AO33" s="816"/>
      <c r="AP33" s="816"/>
      <c r="AQ33" s="816"/>
    </row>
    <row r="34" spans="1:43" s="519" customFormat="1">
      <c r="A34" s="1365">
        <v>13</v>
      </c>
      <c r="B34" s="1200">
        <v>27</v>
      </c>
      <c r="C34" s="1207" t="s">
        <v>144</v>
      </c>
      <c r="D34" s="748"/>
      <c r="E34" s="748"/>
      <c r="F34" s="749"/>
      <c r="G34" s="749"/>
      <c r="H34" s="750">
        <f t="shared" si="7"/>
        <v>0</v>
      </c>
      <c r="I34" s="750">
        <f>Normtid!$B$35</f>
        <v>0.34027777777777773</v>
      </c>
      <c r="J34" s="705">
        <f t="shared" si="4"/>
        <v>0</v>
      </c>
      <c r="K34" s="1201"/>
      <c r="L34" s="813">
        <f t="shared" si="3"/>
        <v>27</v>
      </c>
      <c r="M34" s="806">
        <f t="shared" si="5"/>
        <v>0</v>
      </c>
      <c r="N34" s="816"/>
      <c r="O34" s="816"/>
      <c r="P34" s="816"/>
      <c r="Q34" s="816"/>
      <c r="R34" s="817"/>
      <c r="S34" s="816"/>
      <c r="T34" s="817"/>
      <c r="U34" s="816"/>
      <c r="V34" s="816"/>
      <c r="W34" s="817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816"/>
    </row>
    <row r="35" spans="1:43" s="519" customFormat="1">
      <c r="A35" s="1365"/>
      <c r="B35" s="1364">
        <v>28</v>
      </c>
      <c r="C35" s="1358" t="s">
        <v>136</v>
      </c>
      <c r="D35" s="748"/>
      <c r="E35" s="748"/>
      <c r="F35" s="749"/>
      <c r="G35" s="749"/>
      <c r="H35" s="750">
        <f t="shared" si="7"/>
        <v>0</v>
      </c>
      <c r="I35" s="750">
        <f>Normtid!$B$35</f>
        <v>0.34027777777777773</v>
      </c>
      <c r="J35" s="1209">
        <f>IF(H35=0,0,H35-I35)</f>
        <v>0</v>
      </c>
      <c r="K35" s="805"/>
      <c r="L35" s="813">
        <f t="shared" si="3"/>
        <v>28</v>
      </c>
      <c r="M35" s="806">
        <f t="shared" si="5"/>
        <v>0</v>
      </c>
      <c r="N35" s="816"/>
      <c r="O35" s="816"/>
      <c r="P35" s="816"/>
      <c r="Q35" s="816"/>
      <c r="R35" s="817"/>
      <c r="S35" s="816"/>
      <c r="T35" s="817"/>
      <c r="U35" s="816"/>
      <c r="V35" s="816"/>
      <c r="W35" s="817"/>
      <c r="X35" s="816"/>
      <c r="Y35" s="816"/>
      <c r="Z35" s="816"/>
      <c r="AA35" s="816"/>
      <c r="AB35" s="818">
        <f t="shared" si="6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816"/>
    </row>
    <row r="36" spans="1:43" s="20" customFormat="1">
      <c r="A36" s="1203"/>
      <c r="B36" s="1264">
        <v>29</v>
      </c>
      <c r="C36" s="1268" t="s">
        <v>138</v>
      </c>
      <c r="D36" s="1265"/>
      <c r="E36" s="764"/>
      <c r="F36" s="765"/>
      <c r="G36" s="765"/>
      <c r="H36" s="766">
        <f t="shared" si="7"/>
        <v>0</v>
      </c>
      <c r="I36" s="766"/>
      <c r="J36" s="1266">
        <f t="shared" si="4"/>
        <v>0</v>
      </c>
      <c r="K36" s="866"/>
      <c r="L36" s="767">
        <f t="shared" si="3"/>
        <v>29</v>
      </c>
      <c r="M36" s="806">
        <f t="shared" si="5"/>
        <v>0</v>
      </c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752">
        <f t="shared" si="6"/>
        <v>29</v>
      </c>
      <c r="AC36" s="806"/>
      <c r="AD36" s="807"/>
      <c r="AE36" s="807"/>
      <c r="AF36" s="808"/>
      <c r="AG36" s="806"/>
      <c r="AH36" s="806"/>
      <c r="AI36" s="806"/>
      <c r="AJ36" s="806"/>
      <c r="AK36" s="806"/>
      <c r="AL36" s="806"/>
      <c r="AM36" s="806"/>
      <c r="AN36" s="806"/>
      <c r="AO36" s="806"/>
      <c r="AP36" s="806"/>
      <c r="AQ36" s="806"/>
    </row>
    <row r="37" spans="1:43" s="20" customFormat="1">
      <c r="A37" s="1363"/>
      <c r="B37" s="1267">
        <v>30</v>
      </c>
      <c r="C37" s="1270" t="s">
        <v>139</v>
      </c>
      <c r="D37" s="1269"/>
      <c r="E37" s="764"/>
      <c r="F37" s="765"/>
      <c r="G37" s="765"/>
      <c r="H37" s="766">
        <f t="shared" si="7"/>
        <v>0</v>
      </c>
      <c r="I37" s="766"/>
      <c r="J37" s="698">
        <f t="shared" si="4"/>
        <v>0</v>
      </c>
      <c r="K37" s="866"/>
      <c r="L37" s="767">
        <f t="shared" si="3"/>
        <v>30</v>
      </c>
      <c r="M37" s="806">
        <f t="shared" si="5"/>
        <v>0</v>
      </c>
      <c r="N37" s="809"/>
      <c r="O37" s="809"/>
      <c r="P37" s="809"/>
      <c r="Q37" s="809"/>
      <c r="R37" s="809"/>
      <c r="S37" s="809"/>
      <c r="T37" s="809"/>
      <c r="U37" s="809"/>
      <c r="V37" s="809"/>
      <c r="W37" s="809"/>
      <c r="X37" s="809"/>
      <c r="Y37" s="809"/>
      <c r="Z37" s="809"/>
      <c r="AA37" s="809"/>
      <c r="AB37" s="752">
        <f t="shared" si="6"/>
        <v>30</v>
      </c>
      <c r="AC37" s="809"/>
      <c r="AD37" s="810"/>
      <c r="AE37" s="810"/>
      <c r="AF37" s="811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</row>
    <row r="38" spans="1:43" s="20" customFormat="1">
      <c r="A38" s="1205">
        <v>14</v>
      </c>
      <c r="B38" s="1359">
        <v>31</v>
      </c>
      <c r="C38" s="1358" t="s">
        <v>140</v>
      </c>
      <c r="D38" s="1360"/>
      <c r="E38" s="529"/>
      <c r="F38" s="1361"/>
      <c r="G38" s="1361"/>
      <c r="H38" s="821">
        <f t="shared" si="7"/>
        <v>0</v>
      </c>
      <c r="I38" s="750">
        <f>Normtid!$B$35</f>
        <v>0.34027777777777773</v>
      </c>
      <c r="J38" s="1362">
        <f>IF(H38=0,0,H38-I38)</f>
        <v>0</v>
      </c>
      <c r="K38" s="874"/>
      <c r="L38" s="822">
        <f t="shared" si="3"/>
        <v>31</v>
      </c>
      <c r="M38" s="823">
        <f>-(N38+O38+P38+Q38+R38+S38+T38+U38+V38+W38+X38+Y38+Z38+AA38+AC38+AD38+AE38+AF38+AG38+AH38+AJ38+AL38+AN38+AP38)+H38</f>
        <v>0</v>
      </c>
      <c r="N38" s="824"/>
      <c r="O38" s="824"/>
      <c r="P38" s="824"/>
      <c r="Q38" s="824"/>
      <c r="R38" s="825"/>
      <c r="S38" s="824"/>
      <c r="T38" s="825"/>
      <c r="U38" s="824"/>
      <c r="V38" s="824"/>
      <c r="W38" s="825"/>
      <c r="X38" s="824"/>
      <c r="Y38" s="824"/>
      <c r="Z38" s="824"/>
      <c r="AA38" s="824"/>
      <c r="AB38" s="822">
        <f t="shared" si="6"/>
        <v>31</v>
      </c>
      <c r="AC38" s="824"/>
      <c r="AD38" s="824"/>
      <c r="AE38" s="824"/>
      <c r="AF38" s="824"/>
      <c r="AG38" s="824"/>
      <c r="AH38" s="824"/>
      <c r="AI38" s="824"/>
      <c r="AJ38" s="824"/>
      <c r="AK38" s="824"/>
      <c r="AL38" s="824"/>
      <c r="AM38" s="824"/>
      <c r="AN38" s="824"/>
      <c r="AO38" s="824"/>
      <c r="AP38" s="824"/>
      <c r="AQ38" s="824"/>
    </row>
    <row r="39" spans="1:43" s="177" customFormat="1">
      <c r="A39" s="711" t="s">
        <v>145</v>
      </c>
      <c r="B39" s="712"/>
      <c r="C39" s="713"/>
      <c r="D39" s="826"/>
      <c r="E39" s="827"/>
      <c r="F39" s="828"/>
      <c r="G39" s="829"/>
      <c r="H39" s="830"/>
      <c r="I39" s="831"/>
      <c r="J39" s="832">
        <f>SUM(J8:J38)</f>
        <v>0</v>
      </c>
      <c r="K39" s="833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</row>
    <row r="40" spans="1:43" s="177" customFormat="1">
      <c r="A40" s="721" t="s">
        <v>165</v>
      </c>
      <c r="B40" s="722"/>
      <c r="C40" s="723"/>
      <c r="D40" s="834"/>
      <c r="E40" s="835"/>
      <c r="F40" s="836"/>
      <c r="G40" s="837"/>
      <c r="H40" s="838"/>
      <c r="I40" s="839"/>
      <c r="J40" s="832">
        <f>(Febr!J40)</f>
        <v>0</v>
      </c>
      <c r="K40" s="833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</row>
    <row r="41" spans="1:43" s="177" customFormat="1">
      <c r="A41" s="721" t="s">
        <v>147</v>
      </c>
      <c r="B41" s="722"/>
      <c r="C41" s="723"/>
      <c r="D41" s="834"/>
      <c r="E41" s="835"/>
      <c r="F41" s="836"/>
      <c r="G41" s="837"/>
      <c r="H41" s="840"/>
      <c r="I41" s="840">
        <f>SUM(I8:I38)</f>
        <v>7.1458333333333321</v>
      </c>
      <c r="J41" s="832"/>
      <c r="K41" s="833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</row>
    <row r="42" spans="1:43" s="177" customFormat="1">
      <c r="A42" s="721" t="s">
        <v>148</v>
      </c>
      <c r="B42" s="722"/>
      <c r="C42" s="723"/>
      <c r="D42" s="834"/>
      <c r="E42" s="835"/>
      <c r="F42" s="836"/>
      <c r="G42" s="837"/>
      <c r="H42" s="840">
        <f>SUM(H8:H38)</f>
        <v>0</v>
      </c>
      <c r="I42" s="840"/>
      <c r="J42" s="832"/>
      <c r="K42" s="833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 t="shared" ref="N42:AQ42" si="8">SUM(N8:N38)</f>
        <v>0</v>
      </c>
      <c r="O42" s="320">
        <f t="shared" si="8"/>
        <v>0</v>
      </c>
      <c r="P42" s="320">
        <f t="shared" si="8"/>
        <v>0</v>
      </c>
      <c r="Q42" s="320">
        <f t="shared" si="8"/>
        <v>0</v>
      </c>
      <c r="R42" s="320">
        <f t="shared" si="8"/>
        <v>0</v>
      </c>
      <c r="S42" s="320">
        <f t="shared" si="8"/>
        <v>0</v>
      </c>
      <c r="T42" s="320">
        <f t="shared" si="8"/>
        <v>0</v>
      </c>
      <c r="U42" s="320">
        <f t="shared" si="8"/>
        <v>0</v>
      </c>
      <c r="V42" s="320">
        <f t="shared" si="8"/>
        <v>0</v>
      </c>
      <c r="W42" s="320">
        <f t="shared" si="8"/>
        <v>0</v>
      </c>
      <c r="X42" s="320">
        <f t="shared" si="8"/>
        <v>0</v>
      </c>
      <c r="Y42" s="320">
        <f t="shared" si="8"/>
        <v>0</v>
      </c>
      <c r="Z42" s="320">
        <f t="shared" si="8"/>
        <v>0</v>
      </c>
      <c r="AA42" s="320">
        <f t="shared" si="8"/>
        <v>0</v>
      </c>
      <c r="AB42" s="320"/>
      <c r="AC42" s="320">
        <f t="shared" si="8"/>
        <v>0</v>
      </c>
      <c r="AD42" s="320">
        <f t="shared" si="8"/>
        <v>0</v>
      </c>
      <c r="AE42" s="320">
        <f t="shared" si="8"/>
        <v>0</v>
      </c>
      <c r="AF42" s="320">
        <f t="shared" si="8"/>
        <v>0</v>
      </c>
      <c r="AG42" s="320">
        <f t="shared" si="8"/>
        <v>0</v>
      </c>
      <c r="AH42" s="320">
        <f t="shared" si="8"/>
        <v>0</v>
      </c>
      <c r="AI42" s="320">
        <f t="shared" si="8"/>
        <v>0</v>
      </c>
      <c r="AJ42" s="320">
        <f t="shared" si="8"/>
        <v>0</v>
      </c>
      <c r="AK42" s="320">
        <f t="shared" si="8"/>
        <v>0</v>
      </c>
      <c r="AL42" s="320">
        <f t="shared" si="8"/>
        <v>0</v>
      </c>
      <c r="AM42" s="320">
        <f t="shared" si="8"/>
        <v>0</v>
      </c>
      <c r="AN42" s="320">
        <f t="shared" si="8"/>
        <v>0</v>
      </c>
      <c r="AO42" s="320">
        <f t="shared" si="8"/>
        <v>0</v>
      </c>
      <c r="AP42" s="320">
        <f t="shared" si="8"/>
        <v>0</v>
      </c>
      <c r="AQ42" s="320">
        <f t="shared" si="8"/>
        <v>0</v>
      </c>
    </row>
    <row r="43" spans="1:43" s="177" customFormat="1" ht="25.15" customHeight="1">
      <c r="A43" s="841" t="s">
        <v>149</v>
      </c>
      <c r="B43" s="785"/>
      <c r="C43" s="786"/>
      <c r="D43" s="842"/>
      <c r="E43" s="843"/>
      <c r="F43" s="844"/>
      <c r="G43" s="845"/>
      <c r="H43" s="846" t="s">
        <v>150</v>
      </c>
      <c r="I43" s="847"/>
      <c r="J43" s="832">
        <f>SUM(J39+J40)</f>
        <v>0</v>
      </c>
      <c r="K43" s="833"/>
      <c r="L43" s="319">
        <f>M43+N43+O43+P43+Q43+R43+S43+T43+U43+V43+W43+X43+Y43+Z43+AA43+AC43+AD43+AE43+AF43+AG43+AH43+AJ43+AL43+AN43+AP43</f>
        <v>0</v>
      </c>
      <c r="M43" s="318">
        <f>+M42+Febr!M40</f>
        <v>0</v>
      </c>
      <c r="N43" s="318">
        <f>+N42+Febr!N40</f>
        <v>0</v>
      </c>
      <c r="O43" s="318">
        <f>+O42+Febr!O40</f>
        <v>0</v>
      </c>
      <c r="P43" s="318">
        <f>+P42+Febr!P40</f>
        <v>0</v>
      </c>
      <c r="Q43" s="318">
        <f>+Q42+Febr!Q40</f>
        <v>0</v>
      </c>
      <c r="R43" s="318">
        <f>+R42+Febr!R40</f>
        <v>0</v>
      </c>
      <c r="S43" s="318">
        <f>+S42+Febr!S40</f>
        <v>0</v>
      </c>
      <c r="T43" s="318">
        <f>+T42+Febr!T40</f>
        <v>0</v>
      </c>
      <c r="U43" s="318">
        <f>+U42+Febr!U40</f>
        <v>0</v>
      </c>
      <c r="V43" s="318">
        <f>+V42+Febr!V40</f>
        <v>0</v>
      </c>
      <c r="W43" s="318">
        <f>+W42+Febr!W40</f>
        <v>0</v>
      </c>
      <c r="X43" s="318">
        <f>+X42+Febr!X40</f>
        <v>0</v>
      </c>
      <c r="Y43" s="318">
        <f>+Y42+Febr!Y40</f>
        <v>0</v>
      </c>
      <c r="Z43" s="318">
        <f>+Z42+Febr!Z40</f>
        <v>0</v>
      </c>
      <c r="AA43" s="318">
        <f>+AA42+Febr!AA40</f>
        <v>0</v>
      </c>
      <c r="AB43" s="318"/>
      <c r="AC43" s="318">
        <f>+AC42+Febr!AC40</f>
        <v>0</v>
      </c>
      <c r="AD43" s="318">
        <f>+AD42+Febr!AD40</f>
        <v>0</v>
      </c>
      <c r="AE43" s="318">
        <f>+AE42+Febr!AE40</f>
        <v>0</v>
      </c>
      <c r="AF43" s="318">
        <f>+AF42+Febr!AF40</f>
        <v>0</v>
      </c>
      <c r="AG43" s="318">
        <f>+AG42+Febr!AG40</f>
        <v>0</v>
      </c>
      <c r="AH43" s="318">
        <f>+AH42+Febr!AH40</f>
        <v>0</v>
      </c>
      <c r="AI43" s="318">
        <f>+AI42+Febr!AI40</f>
        <v>0</v>
      </c>
      <c r="AJ43" s="318">
        <f>+AJ42+Febr!AJ40</f>
        <v>0</v>
      </c>
      <c r="AK43" s="318">
        <f>+AK42+Febr!AK40</f>
        <v>0</v>
      </c>
      <c r="AL43" s="318">
        <f>+AL42+Febr!AL40</f>
        <v>0</v>
      </c>
      <c r="AM43" s="318">
        <f>+AM42+Febr!AM40</f>
        <v>0</v>
      </c>
      <c r="AN43" s="318">
        <f>+AN42+Febr!AN40</f>
        <v>0</v>
      </c>
      <c r="AO43" s="318">
        <f>+AO42+Febr!AO40</f>
        <v>0</v>
      </c>
      <c r="AP43" s="318">
        <f>+AP42+Febr!AP40</f>
        <v>0</v>
      </c>
      <c r="AQ43" s="318">
        <f>+AQ42+Febr!AQ40</f>
        <v>0</v>
      </c>
    </row>
    <row r="44" spans="1:43" ht="12" hidden="1" customHeight="1">
      <c r="A44" s="295" t="s">
        <v>151</v>
      </c>
      <c r="B44" s="17" t="s">
        <v>151</v>
      </c>
      <c r="C44" s="791"/>
      <c r="D44" s="507"/>
      <c r="E44" s="507"/>
      <c r="F44" s="507"/>
      <c r="G44" s="507" t="e">
        <f>(#REF!+H8+H9+H10+H11+H12+H13+H14+H15+H16+H17+H18+H19+H20+H21+H22+H23+H24+H25+H26+H27+H28+H29+H30+H31+H32+H33+H34+H35+H37+H38)*24</f>
        <v>#REF!</v>
      </c>
      <c r="H44" s="507"/>
      <c r="I44" s="508"/>
      <c r="J44" s="509"/>
      <c r="K44" s="848"/>
      <c r="L44" s="793"/>
      <c r="M44" s="794"/>
      <c r="N44" s="795"/>
      <c r="O44" s="795"/>
      <c r="P44" s="795"/>
      <c r="Q44" s="795"/>
      <c r="R44" s="795"/>
      <c r="S44" s="796"/>
      <c r="T44" s="796"/>
      <c r="U44" s="796"/>
      <c r="V44" s="796"/>
      <c r="W44" s="796"/>
      <c r="X44" s="797"/>
      <c r="Y44" s="797"/>
      <c r="Z44" s="797"/>
      <c r="AA44" s="797"/>
      <c r="AB44" s="185"/>
      <c r="AC44" s="797"/>
      <c r="AD44" s="796"/>
      <c r="AE44" s="796"/>
      <c r="AF44" s="796"/>
      <c r="AG44" s="796"/>
      <c r="AH44" s="796"/>
      <c r="AI44" s="796"/>
      <c r="AJ44" s="796"/>
      <c r="AK44" s="796"/>
      <c r="AL44" s="796"/>
      <c r="AM44" s="796"/>
      <c r="AN44" s="796"/>
      <c r="AO44" s="796"/>
      <c r="AP44" s="796"/>
      <c r="AQ44" s="796"/>
    </row>
    <row r="45" spans="1:43" ht="12" hidden="1" customHeight="1">
      <c r="A45" s="295" t="s">
        <v>151</v>
      </c>
      <c r="B45" s="17" t="s">
        <v>151</v>
      </c>
      <c r="C45" s="791"/>
      <c r="D45" s="507"/>
      <c r="E45" s="507"/>
      <c r="F45" s="507"/>
      <c r="G45" s="508" t="e">
        <f>INT(G44)</f>
        <v>#REF!</v>
      </c>
      <c r="H45" s="507"/>
      <c r="I45" s="507"/>
      <c r="J45" s="509"/>
      <c r="K45" s="507"/>
      <c r="M45" s="212"/>
      <c r="N45" s="23"/>
      <c r="O45" s="23"/>
      <c r="P45" s="23"/>
      <c r="Q45" s="23"/>
      <c r="R45" s="23"/>
      <c r="S45" s="798"/>
      <c r="T45" s="798"/>
      <c r="U45" s="798"/>
      <c r="V45" s="798"/>
      <c r="W45" s="798"/>
      <c r="X45" s="798"/>
      <c r="Y45" s="798"/>
      <c r="Z45" s="798"/>
      <c r="AA45" s="798"/>
      <c r="AB45" s="185"/>
      <c r="AC45" s="798"/>
      <c r="AD45" s="798"/>
      <c r="AE45" s="798"/>
      <c r="AF45" s="798"/>
      <c r="AG45" s="798"/>
      <c r="AH45" s="798"/>
      <c r="AI45" s="798"/>
      <c r="AJ45" s="798"/>
      <c r="AK45" s="798"/>
      <c r="AL45" s="798"/>
      <c r="AM45" s="798"/>
      <c r="AN45" s="798"/>
      <c r="AO45" s="798"/>
      <c r="AP45" s="798"/>
      <c r="AQ45" s="798"/>
    </row>
    <row r="46" spans="1:43" ht="12" hidden="1" customHeight="1">
      <c r="A46" s="295" t="s">
        <v>151</v>
      </c>
      <c r="B46" s="17" t="s">
        <v>151</v>
      </c>
      <c r="C46" s="799"/>
      <c r="D46" s="507"/>
      <c r="E46" s="507"/>
      <c r="F46" s="507"/>
      <c r="G46" s="508" t="e">
        <f>((G44-G45)*60)/100</f>
        <v>#REF!</v>
      </c>
      <c r="H46" s="507"/>
      <c r="I46" s="507"/>
      <c r="J46" s="509"/>
      <c r="K46" s="507"/>
      <c r="M46" s="212"/>
      <c r="N46" s="23"/>
      <c r="O46" s="23"/>
      <c r="P46" s="23"/>
      <c r="Q46" s="23"/>
      <c r="R46" s="23"/>
      <c r="S46" s="800"/>
      <c r="T46" s="800"/>
      <c r="U46" s="800"/>
      <c r="V46" s="800"/>
      <c r="W46" s="800"/>
      <c r="X46" s="800"/>
      <c r="Y46" s="800"/>
      <c r="Z46" s="800"/>
      <c r="AA46" s="800"/>
      <c r="AB46" s="185"/>
      <c r="AC46" s="800"/>
      <c r="AD46" s="800"/>
      <c r="AE46" s="800"/>
      <c r="AF46" s="800"/>
      <c r="AG46" s="800"/>
      <c r="AH46" s="800"/>
      <c r="AI46" s="800"/>
      <c r="AJ46" s="800"/>
      <c r="AK46" s="800"/>
      <c r="AL46" s="800"/>
      <c r="AM46" s="800"/>
      <c r="AN46" s="800"/>
      <c r="AO46" s="800"/>
      <c r="AP46" s="800"/>
      <c r="AQ46" s="800"/>
    </row>
    <row r="47" spans="1:43">
      <c r="A47" s="295"/>
      <c r="C47" s="295"/>
      <c r="D47" s="507"/>
      <c r="E47" s="507"/>
      <c r="F47" s="507"/>
      <c r="G47" s="508"/>
      <c r="H47" s="507"/>
      <c r="I47" s="507"/>
      <c r="J47" s="509"/>
      <c r="K47" s="507"/>
      <c r="R47" s="19"/>
      <c r="S47" s="144"/>
      <c r="T47" s="144"/>
      <c r="U47" s="144"/>
      <c r="V47" s="144"/>
      <c r="W47" s="144"/>
      <c r="X47" s="144"/>
      <c r="Y47" s="145"/>
      <c r="Z47" s="146"/>
      <c r="AA47" s="146"/>
      <c r="AB47" s="185"/>
      <c r="AC47" s="146"/>
      <c r="AD47" s="146"/>
      <c r="AE47" s="143"/>
      <c r="AF47" s="143"/>
      <c r="AG47" s="143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</row>
    <row r="48" spans="1:43" s="177" customFormat="1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09"/>
      <c r="K48" s="309"/>
      <c r="L48" s="185"/>
      <c r="M48" s="186"/>
      <c r="N48" s="186"/>
      <c r="O48" s="186"/>
      <c r="P48" s="186"/>
      <c r="Q48" s="186"/>
      <c r="R48" s="186"/>
      <c r="S48" s="185"/>
      <c r="T48" s="185"/>
      <c r="U48" s="185"/>
      <c r="V48" s="185"/>
      <c r="W48" s="185"/>
      <c r="X48" s="185"/>
      <c r="Y48" s="187"/>
      <c r="Z48" s="185"/>
      <c r="AA48" s="185"/>
      <c r="AB48" s="185"/>
      <c r="AC48" s="185"/>
      <c r="AD48" s="185"/>
      <c r="AE48" s="186"/>
      <c r="AF48" s="186"/>
      <c r="AG48" s="186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</row>
    <row r="49" spans="1:33" s="177" customFormat="1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  <c r="L49" s="185"/>
      <c r="M49" s="186"/>
      <c r="N49" s="166"/>
      <c r="O49" s="166"/>
      <c r="P49" s="166"/>
      <c r="Q49" s="166"/>
      <c r="R49" s="166"/>
      <c r="Y49" s="170"/>
      <c r="AE49" s="166"/>
      <c r="AF49" s="166"/>
      <c r="AG49" s="166"/>
    </row>
    <row r="50" spans="1:33" s="177" customFormat="1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  <c r="L50" s="185"/>
      <c r="M50" s="186"/>
      <c r="N50" s="166"/>
      <c r="O50" s="166"/>
      <c r="P50" s="166"/>
      <c r="Q50" s="166"/>
      <c r="R50" s="166"/>
      <c r="Y50" s="170"/>
      <c r="AE50" s="166"/>
      <c r="AF50" s="166"/>
      <c r="AG50" s="166"/>
    </row>
    <row r="51" spans="1:33" s="177" customFormat="1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170</v>
      </c>
      <c r="I51" s="310"/>
      <c r="J51" s="313"/>
      <c r="K51" s="310"/>
      <c r="L51" s="185"/>
      <c r="M51" s="186"/>
      <c r="N51" s="166"/>
      <c r="O51" s="166"/>
      <c r="P51" s="166"/>
      <c r="Q51" s="166"/>
      <c r="R51" s="166"/>
      <c r="Y51" s="170"/>
      <c r="AE51" s="166"/>
      <c r="AF51" s="166"/>
      <c r="AG51" s="166"/>
    </row>
    <row r="52" spans="1:33">
      <c r="A52" s="34"/>
      <c r="B52" s="6"/>
      <c r="C52" s="34"/>
      <c r="D52" s="6"/>
      <c r="R52" s="295"/>
      <c r="T52" s="295"/>
      <c r="W52" s="295"/>
    </row>
    <row r="53" spans="1:33">
      <c r="A53" s="34"/>
      <c r="B53" s="6"/>
      <c r="C53" s="34"/>
      <c r="D53" s="6"/>
      <c r="R53" s="295"/>
      <c r="T53" s="295"/>
      <c r="W53" s="295"/>
    </row>
    <row r="54" spans="1:33">
      <c r="A54" s="7"/>
      <c r="B54" s="6"/>
      <c r="C54" s="7"/>
      <c r="D54" s="6"/>
      <c r="R54" s="295"/>
      <c r="T54" s="295"/>
      <c r="W54" s="295"/>
    </row>
    <row r="55" spans="1:33">
      <c r="A55" s="7"/>
      <c r="B55" s="6"/>
      <c r="C55" s="7"/>
      <c r="D55" s="6"/>
      <c r="R55" s="295"/>
      <c r="T55" s="295"/>
      <c r="W55" s="295"/>
    </row>
    <row r="56" spans="1:33">
      <c r="A56" s="7"/>
      <c r="B56" s="6"/>
      <c r="C56" s="7"/>
      <c r="D56" s="6"/>
      <c r="R56" s="295"/>
      <c r="T56" s="295"/>
      <c r="W56" s="295"/>
    </row>
    <row r="57" spans="1:33">
      <c r="A57" s="7"/>
      <c r="B57" s="6"/>
      <c r="C57" s="7"/>
      <c r="D57" s="6"/>
      <c r="R57" s="295"/>
      <c r="T57" s="295"/>
      <c r="W57" s="295"/>
    </row>
    <row r="58" spans="1:33">
      <c r="A58" s="7"/>
      <c r="B58" s="6"/>
      <c r="C58" s="7"/>
      <c r="D58" s="6"/>
      <c r="R58" s="295"/>
      <c r="T58" s="295"/>
      <c r="W58" s="295"/>
    </row>
    <row r="59" spans="1:33">
      <c r="A59" s="7"/>
      <c r="B59" s="6"/>
      <c r="C59" s="7"/>
      <c r="D59" s="6"/>
      <c r="R59" s="295"/>
      <c r="T59" s="295"/>
      <c r="W59" s="295"/>
    </row>
    <row r="60" spans="1:33">
      <c r="A60" s="7"/>
      <c r="B60" s="6"/>
      <c r="C60" s="7"/>
      <c r="D60" s="6"/>
      <c r="R60" s="295"/>
      <c r="T60" s="295"/>
      <c r="W60" s="295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2" sqref="J42"/>
    </sheetView>
  </sheetViews>
  <sheetFormatPr defaultColWidth="11.42578125" defaultRowHeight="12.75" outlineLevelCol="2"/>
  <cols>
    <col min="1" max="1" width="3" style="18" customWidth="1"/>
    <col min="2" max="2" width="3" style="26" customWidth="1"/>
    <col min="3" max="3" width="3.5703125" style="18" customWidth="1"/>
    <col min="4" max="5" width="8.28515625" style="26" customWidth="1"/>
    <col min="6" max="6" width="8" style="26" bestFit="1" customWidth="1"/>
    <col min="7" max="7" width="9.7109375" style="26" bestFit="1" customWidth="1"/>
    <col min="8" max="9" width="8.28515625" style="26" customWidth="1"/>
    <col min="10" max="10" width="8.28515625" style="49" customWidth="1"/>
    <col min="11" max="11" width="37.28515625" style="26" customWidth="1"/>
    <col min="12" max="19" width="6.5703125" style="26" customWidth="1" outlineLevel="1"/>
    <col min="20" max="20" width="6.5703125" style="49" customWidth="1" outlineLevel="1"/>
    <col min="21" max="27" width="6.5703125" style="26" customWidth="1" outlineLevel="1"/>
    <col min="28" max="28" width="6.5703125" style="177" customWidth="1" outlineLevel="2"/>
    <col min="29" max="35" width="6.5703125" style="26" customWidth="1" outlineLevel="2"/>
    <col min="36" max="36" width="6.5703125" style="46" customWidth="1" outlineLevel="2"/>
    <col min="37" max="39" width="6.5703125" style="42" customWidth="1" outlineLevel="2"/>
    <col min="40" max="43" width="6.5703125" style="26" customWidth="1" outlineLevel="2"/>
    <col min="44" max="16384" width="11.42578125" style="26"/>
  </cols>
  <sheetData>
    <row r="1" spans="1:44" s="52" customFormat="1" ht="21">
      <c r="A1" s="162" t="s">
        <v>88</v>
      </c>
      <c r="C1" s="57"/>
      <c r="D1" s="53"/>
      <c r="E1" s="53"/>
      <c r="F1" s="54"/>
      <c r="G1" s="53"/>
      <c r="H1" s="53"/>
      <c r="J1" s="55"/>
      <c r="L1" s="38" t="s">
        <v>89</v>
      </c>
      <c r="P1" s="56"/>
      <c r="T1" s="55"/>
      <c r="AB1" s="162" t="str">
        <f>+L1</f>
        <v>Projektredovisning</v>
      </c>
      <c r="AJ1" s="214"/>
    </row>
    <row r="2" spans="1:44" s="43" customFormat="1">
      <c r="A2" s="40" t="s">
        <v>91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A2</f>
        <v xml:space="preserve">Namn: </v>
      </c>
      <c r="M2" s="196">
        <f>$D$2</f>
        <v>0</v>
      </c>
      <c r="T2" s="44"/>
      <c r="AB2" s="172" t="str">
        <f t="shared" ref="AB2:AC4" si="0">+L2</f>
        <v xml:space="preserve">Namn: </v>
      </c>
      <c r="AC2" s="196">
        <f t="shared" si="0"/>
        <v>0</v>
      </c>
      <c r="AJ2" s="213"/>
    </row>
    <row r="3" spans="1:44" s="43" customFormat="1">
      <c r="A3" s="40" t="s">
        <v>93</v>
      </c>
      <c r="B3" s="26"/>
      <c r="C3" s="15"/>
      <c r="D3" s="41" t="s">
        <v>171</v>
      </c>
      <c r="F3" s="47"/>
      <c r="G3" s="40"/>
      <c r="H3" s="40" t="s">
        <v>172</v>
      </c>
      <c r="J3" s="44"/>
      <c r="K3" s="40"/>
      <c r="L3" s="40" t="str">
        <f>A3</f>
        <v xml:space="preserve">Månad: </v>
      </c>
      <c r="M3" s="196" t="str">
        <f>$D$3</f>
        <v>April</v>
      </c>
      <c r="T3" s="44"/>
      <c r="AB3" s="172" t="str">
        <f t="shared" si="0"/>
        <v xml:space="preserve">Månad: </v>
      </c>
      <c r="AC3" s="196" t="str">
        <f t="shared" si="0"/>
        <v>April</v>
      </c>
      <c r="AJ3" s="213"/>
      <c r="AK3" s="45"/>
      <c r="AL3" s="45"/>
      <c r="AM3" s="45"/>
    </row>
    <row r="4" spans="1:44">
      <c r="A4" s="40" t="s">
        <v>95</v>
      </c>
      <c r="C4" s="15"/>
      <c r="D4" s="48">
        <f>(Jan!D4)</f>
        <v>2025</v>
      </c>
      <c r="F4" s="41"/>
      <c r="G4" s="41"/>
      <c r="H4" s="41"/>
      <c r="L4" s="40" t="str">
        <f>A4</f>
        <v>År:</v>
      </c>
      <c r="M4" s="197">
        <f>$D$4</f>
        <v>2025</v>
      </c>
      <c r="AB4" s="172" t="str">
        <f t="shared" si="0"/>
        <v>År:</v>
      </c>
      <c r="AC4" s="197">
        <f t="shared" si="0"/>
        <v>2025</v>
      </c>
    </row>
    <row r="5" spans="1:44">
      <c r="A5" s="6"/>
      <c r="B5" s="41"/>
      <c r="C5" s="6"/>
      <c r="D5" s="41"/>
      <c r="E5" s="48"/>
      <c r="F5" s="41"/>
      <c r="G5" s="41"/>
      <c r="H5" s="41"/>
      <c r="L5" s="40"/>
      <c r="P5" s="46"/>
      <c r="R5" s="46"/>
      <c r="V5" s="46"/>
      <c r="W5" s="46"/>
      <c r="AB5" s="676"/>
    </row>
    <row r="6" spans="1:44" s="17" customFormat="1">
      <c r="A6" s="849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853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4" s="10" customFormat="1" ht="12.75" customHeight="1" thickBot="1">
      <c r="A7" s="1558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20" customFormat="1">
      <c r="A8" s="590"/>
      <c r="B8" s="1369">
        <v>1</v>
      </c>
      <c r="C8" s="856" t="s">
        <v>141</v>
      </c>
      <c r="D8" s="748"/>
      <c r="E8" s="748"/>
      <c r="F8" s="857"/>
      <c r="G8" s="857"/>
      <c r="H8" s="750">
        <f t="shared" ref="H8:H37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858">
        <f>Normtid!$B$34</f>
        <v>0.3125</v>
      </c>
      <c r="J8" s="705">
        <f>IF(H8=0,0,H8-I8)</f>
        <v>0</v>
      </c>
      <c r="K8" s="874"/>
      <c r="L8" s="859">
        <v>1</v>
      </c>
      <c r="M8" s="1104">
        <f>-(N8+O8+P8+Q8+R8+S8+T8+U8+V8+W8+X8+Y8+Z8+AA8+AC8+AD8+AE8+AF8+AG8+AH8+AJ8+AL8+AN8+AP8)+H8</f>
        <v>0</v>
      </c>
      <c r="N8" s="860"/>
      <c r="O8" s="860"/>
      <c r="P8" s="860"/>
      <c r="Q8" s="860"/>
      <c r="R8" s="860"/>
      <c r="S8" s="861"/>
      <c r="T8" s="861"/>
      <c r="U8" s="861"/>
      <c r="V8" s="861"/>
      <c r="W8" s="861"/>
      <c r="X8" s="861"/>
      <c r="Y8" s="861"/>
      <c r="Z8" s="861"/>
      <c r="AA8" s="861"/>
      <c r="AB8" s="862">
        <f>+L8</f>
        <v>1</v>
      </c>
      <c r="AC8" s="861"/>
      <c r="AD8" s="861"/>
      <c r="AE8" s="861"/>
      <c r="AF8" s="861"/>
      <c r="AG8" s="861"/>
      <c r="AH8" s="860"/>
      <c r="AI8" s="860"/>
      <c r="AJ8" s="863"/>
      <c r="AK8" s="860"/>
      <c r="AL8" s="860"/>
      <c r="AM8" s="860"/>
      <c r="AN8" s="860"/>
      <c r="AO8" s="860"/>
      <c r="AP8" s="860"/>
      <c r="AQ8" s="860"/>
    </row>
    <row r="9" spans="1:44" s="520" customFormat="1">
      <c r="A9" s="1101"/>
      <c r="B9" s="1271">
        <v>2</v>
      </c>
      <c r="C9" s="856" t="s">
        <v>142</v>
      </c>
      <c r="D9" s="878"/>
      <c r="E9" s="878"/>
      <c r="F9" s="857"/>
      <c r="G9" s="857"/>
      <c r="H9" s="750">
        <f t="shared" si="1"/>
        <v>0</v>
      </c>
      <c r="I9" s="858">
        <f>Normtid!$B$34</f>
        <v>0.3125</v>
      </c>
      <c r="J9" s="705">
        <f t="shared" ref="J9:J35" si="2">IF(H9=0,0,H9-I9)</f>
        <v>0</v>
      </c>
      <c r="K9" s="805"/>
      <c r="L9" s="859">
        <f t="shared" ref="L9:L37" si="3">B9</f>
        <v>2</v>
      </c>
      <c r="M9" s="1104">
        <f t="shared" ref="M9:M37" si="4">-(N9+O9+P9+Q9+R9+S9+T9+U9+V9+W9+X9+Y9+Z9+AA9+AC9+AD9+AE9+AF9+AG9+AH9+AJ9+AL9+AN9+AP9)+H9</f>
        <v>0</v>
      </c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60"/>
      <c r="Y9" s="860"/>
      <c r="Z9" s="860"/>
      <c r="AA9" s="860"/>
      <c r="AB9" s="867">
        <f t="shared" ref="AB9:AB37" si="5">+L9</f>
        <v>2</v>
      </c>
      <c r="AC9" s="860"/>
      <c r="AD9" s="860"/>
      <c r="AE9" s="860"/>
      <c r="AF9" s="860"/>
      <c r="AG9" s="860"/>
      <c r="AH9" s="860"/>
      <c r="AI9" s="860"/>
      <c r="AJ9" s="863"/>
      <c r="AK9" s="860"/>
      <c r="AL9" s="860"/>
      <c r="AM9" s="860"/>
      <c r="AN9" s="860"/>
      <c r="AO9" s="860"/>
      <c r="AP9" s="860"/>
      <c r="AQ9" s="860"/>
    </row>
    <row r="10" spans="1:44" s="531" customFormat="1">
      <c r="A10" s="1285">
        <v>14</v>
      </c>
      <c r="B10" s="1280">
        <v>3</v>
      </c>
      <c r="C10" s="856" t="s">
        <v>144</v>
      </c>
      <c r="D10" s="878"/>
      <c r="E10" s="878"/>
      <c r="F10" s="857"/>
      <c r="G10" s="879"/>
      <c r="H10" s="750">
        <f t="shared" si="1"/>
        <v>0</v>
      </c>
      <c r="I10" s="858">
        <f>Normtid!$B$34</f>
        <v>0.3125</v>
      </c>
      <c r="J10" s="705">
        <f t="shared" si="2"/>
        <v>0</v>
      </c>
      <c r="K10" s="805"/>
      <c r="L10" s="859">
        <f t="shared" si="3"/>
        <v>3</v>
      </c>
      <c r="M10" s="1104">
        <f t="shared" si="4"/>
        <v>0</v>
      </c>
      <c r="N10" s="860"/>
      <c r="O10" s="860"/>
      <c r="P10" s="860"/>
      <c r="Q10" s="860"/>
      <c r="R10" s="860"/>
      <c r="S10" s="860"/>
      <c r="T10" s="860"/>
      <c r="U10" s="860"/>
      <c r="V10" s="860"/>
      <c r="W10" s="860"/>
      <c r="X10" s="860"/>
      <c r="Y10" s="860"/>
      <c r="Z10" s="860"/>
      <c r="AA10" s="860"/>
      <c r="AB10" s="867">
        <f t="shared" si="5"/>
        <v>3</v>
      </c>
      <c r="AC10" s="860"/>
      <c r="AD10" s="868"/>
      <c r="AE10" s="868"/>
      <c r="AF10" s="868"/>
      <c r="AG10" s="868"/>
      <c r="AH10" s="868"/>
      <c r="AI10" s="868"/>
      <c r="AJ10" s="869"/>
      <c r="AK10" s="868"/>
      <c r="AL10" s="868"/>
      <c r="AM10" s="868"/>
      <c r="AN10" s="868"/>
      <c r="AO10" s="868"/>
      <c r="AP10" s="868"/>
      <c r="AQ10" s="868"/>
    </row>
    <row r="11" spans="1:44" s="520" customFormat="1">
      <c r="A11" s="586"/>
      <c r="B11" s="1281">
        <v>4</v>
      </c>
      <c r="C11" s="1279" t="s">
        <v>136</v>
      </c>
      <c r="D11" s="878"/>
      <c r="E11" s="878"/>
      <c r="F11" s="857"/>
      <c r="G11" s="857"/>
      <c r="H11" s="750">
        <f t="shared" si="1"/>
        <v>0</v>
      </c>
      <c r="I11" s="858">
        <f>Normtid!$B$34</f>
        <v>0.3125</v>
      </c>
      <c r="J11" s="705">
        <f t="shared" si="2"/>
        <v>0</v>
      </c>
      <c r="K11" s="874"/>
      <c r="L11" s="859">
        <f t="shared" si="3"/>
        <v>4</v>
      </c>
      <c r="M11" s="1104">
        <f t="shared" si="4"/>
        <v>0</v>
      </c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60"/>
      <c r="Y11" s="860"/>
      <c r="Z11" s="860"/>
      <c r="AA11" s="860"/>
      <c r="AB11" s="867">
        <f t="shared" si="5"/>
        <v>4</v>
      </c>
      <c r="AC11" s="860"/>
      <c r="AD11" s="860"/>
      <c r="AE11" s="860"/>
      <c r="AF11" s="860"/>
      <c r="AG11" s="860"/>
      <c r="AH11" s="860"/>
      <c r="AI11" s="860"/>
      <c r="AJ11" s="863"/>
      <c r="AK11" s="860"/>
      <c r="AL11" s="860"/>
      <c r="AM11" s="860"/>
      <c r="AN11" s="860"/>
      <c r="AO11" s="860"/>
      <c r="AP11" s="860"/>
      <c r="AQ11" s="860"/>
    </row>
    <row r="12" spans="1:44" s="531" customFormat="1">
      <c r="A12" s="588"/>
      <c r="B12" s="1291">
        <v>5</v>
      </c>
      <c r="C12" s="1287" t="s">
        <v>138</v>
      </c>
      <c r="D12" s="764"/>
      <c r="E12" s="764"/>
      <c r="F12" s="765"/>
      <c r="G12" s="765"/>
      <c r="H12" s="766">
        <f t="shared" si="1"/>
        <v>0</v>
      </c>
      <c r="I12" s="865"/>
      <c r="J12" s="698">
        <f t="shared" si="2"/>
        <v>0</v>
      </c>
      <c r="K12" s="870"/>
      <c r="L12" s="767">
        <f t="shared" si="3"/>
        <v>5</v>
      </c>
      <c r="M12" s="806">
        <f t="shared" si="4"/>
        <v>0</v>
      </c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3"/>
      <c r="AA12" s="753"/>
      <c r="AB12" s="754">
        <f t="shared" si="5"/>
        <v>5</v>
      </c>
      <c r="AC12" s="753"/>
      <c r="AD12" s="871"/>
      <c r="AE12" s="871"/>
      <c r="AF12" s="872"/>
      <c r="AG12" s="873"/>
      <c r="AH12" s="873"/>
      <c r="AI12" s="873"/>
      <c r="AJ12" s="873"/>
      <c r="AK12" s="873"/>
      <c r="AL12" s="873"/>
      <c r="AM12" s="873"/>
      <c r="AN12" s="873"/>
      <c r="AO12" s="873"/>
      <c r="AP12" s="873"/>
      <c r="AQ12" s="873"/>
    </row>
    <row r="13" spans="1:44" s="520" customFormat="1">
      <c r="A13" s="1374"/>
      <c r="B13" s="1286">
        <v>6</v>
      </c>
      <c r="C13" s="613" t="s">
        <v>139</v>
      </c>
      <c r="D13" s="764"/>
      <c r="E13" s="764"/>
      <c r="F13" s="765"/>
      <c r="G13" s="765"/>
      <c r="H13" s="766">
        <f t="shared" si="1"/>
        <v>0</v>
      </c>
      <c r="I13" s="865"/>
      <c r="J13" s="698">
        <f t="shared" si="2"/>
        <v>0</v>
      </c>
      <c r="K13" s="866"/>
      <c r="L13" s="767">
        <f t="shared" si="3"/>
        <v>6</v>
      </c>
      <c r="M13" s="809">
        <f t="shared" si="4"/>
        <v>0</v>
      </c>
      <c r="N13" s="759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5"/>
        <v>6</v>
      </c>
      <c r="AC13" s="759"/>
      <c r="AD13" s="875"/>
      <c r="AE13" s="875"/>
      <c r="AF13" s="876"/>
      <c r="AG13" s="877"/>
      <c r="AH13" s="877"/>
      <c r="AI13" s="877"/>
      <c r="AJ13" s="877"/>
      <c r="AK13" s="877"/>
      <c r="AL13" s="877"/>
      <c r="AM13" s="877"/>
      <c r="AN13" s="877"/>
      <c r="AO13" s="877"/>
      <c r="AP13" s="877"/>
      <c r="AQ13" s="877"/>
    </row>
    <row r="14" spans="1:44" s="530" customFormat="1">
      <c r="A14" s="588"/>
      <c r="B14" s="1282">
        <v>7</v>
      </c>
      <c r="C14" s="856" t="s">
        <v>140</v>
      </c>
      <c r="D14" s="878"/>
      <c r="E14" s="878"/>
      <c r="F14" s="879"/>
      <c r="G14" s="879"/>
      <c r="H14" s="750">
        <f t="shared" si="1"/>
        <v>0</v>
      </c>
      <c r="I14" s="858">
        <f>Normtid!$B$34</f>
        <v>0.3125</v>
      </c>
      <c r="J14" s="705">
        <f t="shared" si="2"/>
        <v>0</v>
      </c>
      <c r="K14" s="805"/>
      <c r="L14" s="859">
        <f t="shared" si="3"/>
        <v>7</v>
      </c>
      <c r="M14" s="809">
        <f t="shared" si="4"/>
        <v>0</v>
      </c>
      <c r="N14" s="860"/>
      <c r="O14" s="860"/>
      <c r="P14" s="860"/>
      <c r="Q14" s="860"/>
      <c r="R14" s="860"/>
      <c r="S14" s="860"/>
      <c r="T14" s="860"/>
      <c r="U14" s="860"/>
      <c r="V14" s="860"/>
      <c r="W14" s="860"/>
      <c r="X14" s="860"/>
      <c r="Y14" s="860"/>
      <c r="Z14" s="860"/>
      <c r="AA14" s="860"/>
      <c r="AB14" s="867">
        <f t="shared" si="5"/>
        <v>7</v>
      </c>
      <c r="AC14" s="860"/>
      <c r="AD14" s="860"/>
      <c r="AE14" s="860"/>
      <c r="AF14" s="860"/>
      <c r="AG14" s="860"/>
      <c r="AH14" s="860"/>
      <c r="AI14" s="860"/>
      <c r="AJ14" s="863"/>
      <c r="AK14" s="860"/>
      <c r="AL14" s="860"/>
      <c r="AM14" s="860"/>
      <c r="AN14" s="860"/>
      <c r="AO14" s="860"/>
      <c r="AP14" s="860"/>
      <c r="AQ14" s="860"/>
      <c r="AR14" s="520"/>
    </row>
    <row r="15" spans="1:44" s="530" customFormat="1">
      <c r="A15" s="588"/>
      <c r="B15" s="1283">
        <v>8</v>
      </c>
      <c r="C15" s="856" t="s">
        <v>141</v>
      </c>
      <c r="D15" s="878"/>
      <c r="E15" s="878"/>
      <c r="F15" s="879"/>
      <c r="G15" s="879"/>
      <c r="H15" s="750">
        <f t="shared" si="1"/>
        <v>0</v>
      </c>
      <c r="I15" s="858">
        <f>Normtid!$B$34</f>
        <v>0.3125</v>
      </c>
      <c r="J15" s="705">
        <f t="shared" si="2"/>
        <v>0</v>
      </c>
      <c r="K15" s="805"/>
      <c r="L15" s="859">
        <f t="shared" si="3"/>
        <v>8</v>
      </c>
      <c r="M15" s="809">
        <f t="shared" si="4"/>
        <v>0</v>
      </c>
      <c r="N15" s="860"/>
      <c r="O15" s="860"/>
      <c r="P15" s="860"/>
      <c r="Q15" s="860"/>
      <c r="R15" s="860"/>
      <c r="S15" s="860"/>
      <c r="T15" s="860"/>
      <c r="U15" s="860"/>
      <c r="V15" s="860"/>
      <c r="W15" s="860"/>
      <c r="X15" s="860"/>
      <c r="Y15" s="860"/>
      <c r="Z15" s="860"/>
      <c r="AA15" s="860"/>
      <c r="AB15" s="867">
        <f t="shared" si="5"/>
        <v>8</v>
      </c>
      <c r="AC15" s="860"/>
      <c r="AD15" s="860"/>
      <c r="AE15" s="860"/>
      <c r="AF15" s="860"/>
      <c r="AG15" s="860"/>
      <c r="AH15" s="860"/>
      <c r="AI15" s="860"/>
      <c r="AJ15" s="863"/>
      <c r="AK15" s="860"/>
      <c r="AL15" s="860"/>
      <c r="AM15" s="860"/>
      <c r="AN15" s="860"/>
      <c r="AO15" s="860"/>
      <c r="AP15" s="860"/>
      <c r="AQ15" s="860"/>
      <c r="AR15" s="520"/>
    </row>
    <row r="16" spans="1:44" s="520" customFormat="1">
      <c r="A16" s="588"/>
      <c r="B16" s="1282">
        <v>9</v>
      </c>
      <c r="C16" s="856" t="s">
        <v>142</v>
      </c>
      <c r="D16" s="878"/>
      <c r="E16" s="878"/>
      <c r="F16" s="879"/>
      <c r="G16" s="879"/>
      <c r="H16" s="750">
        <f t="shared" si="1"/>
        <v>0</v>
      </c>
      <c r="I16" s="858">
        <f>Normtid!$B$34</f>
        <v>0.3125</v>
      </c>
      <c r="J16" s="705">
        <f t="shared" si="2"/>
        <v>0</v>
      </c>
      <c r="K16" s="874"/>
      <c r="L16" s="859">
        <f t="shared" si="3"/>
        <v>9</v>
      </c>
      <c r="M16" s="809">
        <f t="shared" si="4"/>
        <v>0</v>
      </c>
      <c r="N16" s="860"/>
      <c r="O16" s="860"/>
      <c r="P16" s="860"/>
      <c r="Q16" s="860"/>
      <c r="R16" s="860"/>
      <c r="S16" s="860"/>
      <c r="T16" s="860"/>
      <c r="U16" s="860"/>
      <c r="V16" s="860"/>
      <c r="W16" s="860"/>
      <c r="X16" s="860"/>
      <c r="Y16" s="860"/>
      <c r="Z16" s="860"/>
      <c r="AA16" s="860"/>
      <c r="AB16" s="867">
        <f t="shared" si="5"/>
        <v>9</v>
      </c>
      <c r="AC16" s="860"/>
      <c r="AD16" s="860"/>
      <c r="AE16" s="860"/>
      <c r="AF16" s="860"/>
      <c r="AG16" s="860"/>
      <c r="AH16" s="860"/>
      <c r="AI16" s="860"/>
      <c r="AJ16" s="863"/>
      <c r="AK16" s="860"/>
      <c r="AL16" s="860"/>
      <c r="AM16" s="860"/>
      <c r="AN16" s="860"/>
      <c r="AO16" s="860"/>
      <c r="AP16" s="860"/>
      <c r="AQ16" s="860"/>
    </row>
    <row r="17" spans="1:44" s="520" customFormat="1">
      <c r="A17" s="588">
        <v>15</v>
      </c>
      <c r="B17" s="1283">
        <v>10</v>
      </c>
      <c r="C17" s="856" t="s">
        <v>144</v>
      </c>
      <c r="D17" s="878"/>
      <c r="E17" s="878"/>
      <c r="F17" s="879"/>
      <c r="G17" s="879"/>
      <c r="H17" s="750">
        <f t="shared" si="1"/>
        <v>0</v>
      </c>
      <c r="I17" s="858">
        <f>Normtid!$B$34</f>
        <v>0.3125</v>
      </c>
      <c r="J17" s="705">
        <f t="shared" si="2"/>
        <v>0</v>
      </c>
      <c r="K17" s="874"/>
      <c r="L17" s="859">
        <f t="shared" si="3"/>
        <v>10</v>
      </c>
      <c r="M17" s="809">
        <f t="shared" si="4"/>
        <v>0</v>
      </c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7">
        <f t="shared" si="5"/>
        <v>10</v>
      </c>
      <c r="AC17" s="860"/>
      <c r="AD17" s="860"/>
      <c r="AE17" s="860"/>
      <c r="AF17" s="860"/>
      <c r="AG17" s="860"/>
      <c r="AH17" s="860"/>
      <c r="AI17" s="860"/>
      <c r="AJ17" s="863"/>
      <c r="AK17" s="860"/>
      <c r="AL17" s="860"/>
      <c r="AM17" s="860"/>
      <c r="AN17" s="860"/>
      <c r="AO17" s="860"/>
      <c r="AP17" s="860"/>
      <c r="AQ17" s="860"/>
    </row>
    <row r="18" spans="1:44" s="520" customFormat="1">
      <c r="A18" s="588"/>
      <c r="B18" s="1284">
        <v>11</v>
      </c>
      <c r="C18" s="856" t="s">
        <v>136</v>
      </c>
      <c r="D18" s="878"/>
      <c r="E18" s="878"/>
      <c r="F18" s="879"/>
      <c r="G18" s="879"/>
      <c r="H18" s="750">
        <f t="shared" si="1"/>
        <v>0</v>
      </c>
      <c r="I18" s="858">
        <f>Normtid!$B$34</f>
        <v>0.3125</v>
      </c>
      <c r="J18" s="705">
        <f t="shared" si="2"/>
        <v>0</v>
      </c>
      <c r="K18" s="805"/>
      <c r="L18" s="859">
        <f t="shared" si="3"/>
        <v>11</v>
      </c>
      <c r="M18" s="809">
        <f t="shared" si="4"/>
        <v>0</v>
      </c>
      <c r="N18" s="860"/>
      <c r="O18" s="860"/>
      <c r="P18" s="860"/>
      <c r="Q18" s="860"/>
      <c r="R18" s="860"/>
      <c r="S18" s="860"/>
      <c r="T18" s="860"/>
      <c r="U18" s="860"/>
      <c r="V18" s="860"/>
      <c r="W18" s="860"/>
      <c r="X18" s="860"/>
      <c r="Y18" s="860"/>
      <c r="Z18" s="860"/>
      <c r="AA18" s="860"/>
      <c r="AB18" s="867">
        <f t="shared" si="5"/>
        <v>11</v>
      </c>
      <c r="AC18" s="860"/>
      <c r="AD18" s="860"/>
      <c r="AE18" s="860"/>
      <c r="AF18" s="860"/>
      <c r="AG18" s="860"/>
      <c r="AH18" s="860"/>
      <c r="AI18" s="860"/>
      <c r="AJ18" s="863"/>
      <c r="AK18" s="860"/>
      <c r="AL18" s="860"/>
      <c r="AM18" s="860"/>
      <c r="AN18" s="860"/>
      <c r="AO18" s="860"/>
      <c r="AP18" s="860"/>
      <c r="AQ18" s="860"/>
    </row>
    <row r="19" spans="1:44" s="531" customFormat="1">
      <c r="A19" s="588"/>
      <c r="B19" s="1291">
        <v>12</v>
      </c>
      <c r="C19" s="864" t="s">
        <v>138</v>
      </c>
      <c r="D19" s="764"/>
      <c r="E19" s="764"/>
      <c r="F19" s="765"/>
      <c r="G19" s="765"/>
      <c r="H19" s="766">
        <f t="shared" si="1"/>
        <v>0</v>
      </c>
      <c r="I19" s="865"/>
      <c r="J19" s="698">
        <f t="shared" si="2"/>
        <v>0</v>
      </c>
      <c r="K19" s="870"/>
      <c r="L19" s="767">
        <f t="shared" si="3"/>
        <v>12</v>
      </c>
      <c r="M19" s="809">
        <f t="shared" si="4"/>
        <v>0</v>
      </c>
      <c r="N19" s="753"/>
      <c r="O19" s="753"/>
      <c r="P19" s="753"/>
      <c r="Q19" s="753"/>
      <c r="R19" s="753"/>
      <c r="S19" s="753"/>
      <c r="T19" s="753"/>
      <c r="U19" s="753"/>
      <c r="V19" s="753"/>
      <c r="W19" s="753"/>
      <c r="X19" s="753"/>
      <c r="Y19" s="753"/>
      <c r="Z19" s="753"/>
      <c r="AA19" s="753"/>
      <c r="AB19" s="754">
        <f t="shared" si="5"/>
        <v>12</v>
      </c>
      <c r="AC19" s="753"/>
      <c r="AD19" s="871"/>
      <c r="AE19" s="871"/>
      <c r="AF19" s="872"/>
      <c r="AG19" s="873"/>
      <c r="AH19" s="873"/>
      <c r="AI19" s="873"/>
      <c r="AJ19" s="873"/>
      <c r="AK19" s="873"/>
      <c r="AL19" s="873"/>
      <c r="AM19" s="873"/>
      <c r="AN19" s="873"/>
      <c r="AO19" s="873"/>
      <c r="AP19" s="873"/>
      <c r="AQ19" s="873"/>
    </row>
    <row r="20" spans="1:44" s="520" customFormat="1">
      <c r="A20" s="1374"/>
      <c r="B20" s="1288">
        <v>13</v>
      </c>
      <c r="C20" s="614" t="s">
        <v>139</v>
      </c>
      <c r="D20" s="764"/>
      <c r="E20" s="764"/>
      <c r="F20" s="765"/>
      <c r="G20" s="765"/>
      <c r="H20" s="766">
        <f t="shared" si="1"/>
        <v>0</v>
      </c>
      <c r="I20" s="865"/>
      <c r="J20" s="698">
        <f t="shared" si="2"/>
        <v>0</v>
      </c>
      <c r="K20" s="870"/>
      <c r="L20" s="767">
        <f t="shared" si="3"/>
        <v>13</v>
      </c>
      <c r="M20" s="809">
        <f t="shared" si="4"/>
        <v>0</v>
      </c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4">
        <f t="shared" si="5"/>
        <v>13</v>
      </c>
      <c r="AC20" s="759"/>
      <c r="AD20" s="875"/>
      <c r="AE20" s="875"/>
      <c r="AF20" s="876"/>
      <c r="AG20" s="877"/>
      <c r="AH20" s="877"/>
      <c r="AI20" s="877"/>
      <c r="AJ20" s="877"/>
      <c r="AK20" s="877"/>
      <c r="AL20" s="877"/>
      <c r="AM20" s="877"/>
      <c r="AN20" s="877"/>
      <c r="AO20" s="877"/>
      <c r="AP20" s="877"/>
      <c r="AQ20" s="877"/>
    </row>
    <row r="21" spans="1:44" s="530" customFormat="1">
      <c r="A21" s="588"/>
      <c r="B21" s="1284">
        <v>14</v>
      </c>
      <c r="C21" s="747" t="s">
        <v>140</v>
      </c>
      <c r="D21" s="878"/>
      <c r="E21" s="878"/>
      <c r="F21" s="879"/>
      <c r="G21" s="879"/>
      <c r="H21" s="750">
        <f t="shared" si="1"/>
        <v>0</v>
      </c>
      <c r="I21" s="858">
        <f>Normtid!$B$34</f>
        <v>0.3125</v>
      </c>
      <c r="J21" s="705">
        <f t="shared" si="2"/>
        <v>0</v>
      </c>
      <c r="K21" s="805"/>
      <c r="L21" s="859">
        <f t="shared" si="3"/>
        <v>14</v>
      </c>
      <c r="M21" s="809">
        <f t="shared" si="4"/>
        <v>0</v>
      </c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60"/>
      <c r="Y21" s="860"/>
      <c r="Z21" s="860"/>
      <c r="AA21" s="860"/>
      <c r="AB21" s="867">
        <f t="shared" si="5"/>
        <v>14</v>
      </c>
      <c r="AC21" s="860"/>
      <c r="AD21" s="860"/>
      <c r="AE21" s="860"/>
      <c r="AF21" s="860"/>
      <c r="AG21" s="860"/>
      <c r="AH21" s="860"/>
      <c r="AI21" s="860"/>
      <c r="AJ21" s="863"/>
      <c r="AK21" s="860"/>
      <c r="AL21" s="860"/>
      <c r="AM21" s="860"/>
      <c r="AN21" s="860"/>
      <c r="AO21" s="860"/>
      <c r="AP21" s="860"/>
      <c r="AQ21" s="860"/>
      <c r="AR21" s="520"/>
    </row>
    <row r="22" spans="1:44" s="520" customFormat="1">
      <c r="A22" s="1372"/>
      <c r="B22" s="1283">
        <v>15</v>
      </c>
      <c r="C22" s="747" t="s">
        <v>141</v>
      </c>
      <c r="D22" s="878"/>
      <c r="E22" s="878"/>
      <c r="F22" s="879"/>
      <c r="G22" s="879"/>
      <c r="H22" s="750">
        <f t="shared" si="1"/>
        <v>0</v>
      </c>
      <c r="I22" s="858">
        <f>Normtid!$B$34</f>
        <v>0.3125</v>
      </c>
      <c r="J22" s="705">
        <f t="shared" si="2"/>
        <v>0</v>
      </c>
      <c r="K22" s="805"/>
      <c r="L22" s="859">
        <f t="shared" si="3"/>
        <v>15</v>
      </c>
      <c r="M22" s="809">
        <f t="shared" si="4"/>
        <v>0</v>
      </c>
      <c r="N22" s="860"/>
      <c r="O22" s="860"/>
      <c r="P22" s="860"/>
      <c r="Q22" s="860"/>
      <c r="R22" s="860"/>
      <c r="S22" s="860"/>
      <c r="T22" s="860"/>
      <c r="U22" s="860"/>
      <c r="V22" s="860"/>
      <c r="W22" s="860"/>
      <c r="X22" s="860"/>
      <c r="Y22" s="860"/>
      <c r="Z22" s="860"/>
      <c r="AA22" s="860"/>
      <c r="AB22" s="867">
        <f t="shared" si="5"/>
        <v>15</v>
      </c>
      <c r="AC22" s="860"/>
      <c r="AD22" s="860"/>
      <c r="AE22" s="860"/>
      <c r="AF22" s="860"/>
      <c r="AG22" s="860"/>
      <c r="AH22" s="860"/>
      <c r="AI22" s="860"/>
      <c r="AJ22" s="863"/>
      <c r="AK22" s="860"/>
      <c r="AL22" s="860"/>
      <c r="AM22" s="860"/>
      <c r="AN22" s="860"/>
      <c r="AO22" s="860"/>
      <c r="AP22" s="860"/>
      <c r="AQ22" s="860"/>
    </row>
    <row r="23" spans="1:44" s="520" customFormat="1">
      <c r="A23" s="588"/>
      <c r="B23" s="1283">
        <v>16</v>
      </c>
      <c r="C23" s="747" t="s">
        <v>142</v>
      </c>
      <c r="D23" s="878"/>
      <c r="E23" s="878"/>
      <c r="F23" s="879"/>
      <c r="G23" s="879"/>
      <c r="H23" s="750">
        <f t="shared" si="1"/>
        <v>0</v>
      </c>
      <c r="I23" s="858">
        <f>Normtid!$B$34</f>
        <v>0.3125</v>
      </c>
      <c r="J23" s="705">
        <f t="shared" si="2"/>
        <v>0</v>
      </c>
      <c r="K23" s="805"/>
      <c r="L23" s="859">
        <f t="shared" si="3"/>
        <v>16</v>
      </c>
      <c r="M23" s="809">
        <f t="shared" si="4"/>
        <v>0</v>
      </c>
      <c r="N23" s="860"/>
      <c r="O23" s="860"/>
      <c r="P23" s="860"/>
      <c r="Q23" s="860"/>
      <c r="R23" s="860"/>
      <c r="S23" s="860"/>
      <c r="T23" s="860"/>
      <c r="U23" s="860"/>
      <c r="V23" s="860"/>
      <c r="W23" s="860"/>
      <c r="X23" s="860"/>
      <c r="Y23" s="860"/>
      <c r="Z23" s="860"/>
      <c r="AA23" s="860"/>
      <c r="AB23" s="867">
        <f t="shared" si="5"/>
        <v>16</v>
      </c>
      <c r="AC23" s="860"/>
      <c r="AD23" s="860"/>
      <c r="AE23" s="860"/>
      <c r="AF23" s="860"/>
      <c r="AG23" s="860"/>
      <c r="AH23" s="860"/>
      <c r="AI23" s="860"/>
      <c r="AJ23" s="863"/>
      <c r="AK23" s="860"/>
      <c r="AL23" s="860"/>
      <c r="AM23" s="860"/>
      <c r="AN23" s="860"/>
      <c r="AO23" s="860"/>
      <c r="AP23" s="860"/>
      <c r="AQ23" s="860"/>
    </row>
    <row r="24" spans="1:44" s="520" customFormat="1">
      <c r="A24" s="588">
        <v>16</v>
      </c>
      <c r="B24" s="1283">
        <v>17</v>
      </c>
      <c r="C24" s="747" t="s">
        <v>144</v>
      </c>
      <c r="D24" s="878"/>
      <c r="E24" s="878"/>
      <c r="F24" s="879"/>
      <c r="G24" s="879"/>
      <c r="H24" s="750">
        <f t="shared" si="1"/>
        <v>0</v>
      </c>
      <c r="I24" s="858">
        <f>Normtid!$B$36</f>
        <v>0.22916666666666666</v>
      </c>
      <c r="J24" s="705">
        <f t="shared" si="2"/>
        <v>0</v>
      </c>
      <c r="K24" s="805" t="s">
        <v>173</v>
      </c>
      <c r="L24" s="859">
        <f t="shared" si="3"/>
        <v>17</v>
      </c>
      <c r="M24" s="809">
        <f t="shared" si="4"/>
        <v>0</v>
      </c>
      <c r="N24" s="860"/>
      <c r="O24" s="860"/>
      <c r="P24" s="860"/>
      <c r="Q24" s="860"/>
      <c r="R24" s="860"/>
      <c r="S24" s="860"/>
      <c r="T24" s="860"/>
      <c r="U24" s="860"/>
      <c r="V24" s="860"/>
      <c r="W24" s="860"/>
      <c r="X24" s="860"/>
      <c r="Y24" s="860"/>
      <c r="Z24" s="860"/>
      <c r="AA24" s="860"/>
      <c r="AB24" s="867">
        <f t="shared" si="5"/>
        <v>17</v>
      </c>
      <c r="AC24" s="860"/>
      <c r="AD24" s="860"/>
      <c r="AE24" s="860"/>
      <c r="AF24" s="860"/>
      <c r="AG24" s="860"/>
      <c r="AH24" s="860"/>
      <c r="AI24" s="860"/>
      <c r="AJ24" s="863"/>
      <c r="AK24" s="860"/>
      <c r="AL24" s="860"/>
      <c r="AM24" s="860"/>
      <c r="AN24" s="860"/>
      <c r="AO24" s="860"/>
      <c r="AP24" s="860"/>
      <c r="AQ24" s="860"/>
    </row>
    <row r="25" spans="1:44" s="520" customFormat="1">
      <c r="A25" s="588"/>
      <c r="B25" s="1376">
        <v>18</v>
      </c>
      <c r="C25" s="763" t="s">
        <v>136</v>
      </c>
      <c r="D25" s="764"/>
      <c r="E25" s="764"/>
      <c r="F25" s="765"/>
      <c r="G25" s="765"/>
      <c r="H25" s="766">
        <f t="shared" si="1"/>
        <v>0</v>
      </c>
      <c r="I25" s="865"/>
      <c r="J25" s="698">
        <f t="shared" si="2"/>
        <v>0</v>
      </c>
      <c r="K25" s="866" t="s">
        <v>174</v>
      </c>
      <c r="L25" s="767">
        <f t="shared" si="3"/>
        <v>18</v>
      </c>
      <c r="M25" s="809">
        <f t="shared" si="4"/>
        <v>0</v>
      </c>
      <c r="N25" s="759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4">
        <f t="shared" si="5"/>
        <v>18</v>
      </c>
      <c r="AC25" s="759"/>
      <c r="AD25" s="875"/>
      <c r="AE25" s="875"/>
      <c r="AF25" s="876"/>
      <c r="AG25" s="877"/>
      <c r="AH25" s="877"/>
      <c r="AI25" s="877"/>
      <c r="AJ25" s="877"/>
      <c r="AK25" s="877"/>
      <c r="AL25" s="877"/>
      <c r="AM25" s="877"/>
      <c r="AN25" s="877"/>
      <c r="AO25" s="877"/>
      <c r="AP25" s="877"/>
      <c r="AQ25" s="877"/>
    </row>
    <row r="26" spans="1:44" s="531" customFormat="1">
      <c r="A26" s="588"/>
      <c r="B26" s="1376">
        <v>19</v>
      </c>
      <c r="C26" s="763" t="s">
        <v>138</v>
      </c>
      <c r="D26" s="764"/>
      <c r="E26" s="764"/>
      <c r="F26" s="765"/>
      <c r="G26" s="765"/>
      <c r="H26" s="766">
        <f t="shared" si="1"/>
        <v>0</v>
      </c>
      <c r="I26" s="865"/>
      <c r="J26" s="698">
        <f t="shared" si="2"/>
        <v>0</v>
      </c>
      <c r="K26" s="866" t="s">
        <v>175</v>
      </c>
      <c r="L26" s="767">
        <f t="shared" si="3"/>
        <v>19</v>
      </c>
      <c r="M26" s="809">
        <f t="shared" si="4"/>
        <v>0</v>
      </c>
      <c r="N26" s="753"/>
      <c r="O26" s="753"/>
      <c r="P26" s="753"/>
      <c r="Q26" s="753"/>
      <c r="R26" s="753"/>
      <c r="S26" s="753"/>
      <c r="T26" s="753"/>
      <c r="U26" s="753"/>
      <c r="V26" s="753"/>
      <c r="W26" s="753"/>
      <c r="X26" s="753"/>
      <c r="Y26" s="753"/>
      <c r="Z26" s="753"/>
      <c r="AA26" s="753"/>
      <c r="AB26" s="754">
        <f t="shared" si="5"/>
        <v>19</v>
      </c>
      <c r="AC26" s="753"/>
      <c r="AD26" s="871"/>
      <c r="AE26" s="871"/>
      <c r="AF26" s="872"/>
      <c r="AG26" s="873"/>
      <c r="AH26" s="873"/>
      <c r="AI26" s="873"/>
      <c r="AJ26" s="873"/>
      <c r="AK26" s="873"/>
      <c r="AL26" s="873"/>
      <c r="AM26" s="873"/>
      <c r="AN26" s="873"/>
      <c r="AO26" s="873"/>
      <c r="AP26" s="873"/>
      <c r="AQ26" s="873"/>
    </row>
    <row r="27" spans="1:44" s="520" customFormat="1">
      <c r="A27" s="1357"/>
      <c r="B27" s="1290">
        <v>20</v>
      </c>
      <c r="C27" s="1216" t="s">
        <v>139</v>
      </c>
      <c r="D27" s="764"/>
      <c r="E27" s="764"/>
      <c r="F27" s="765"/>
      <c r="G27" s="765"/>
      <c r="H27" s="766">
        <f t="shared" si="1"/>
        <v>0</v>
      </c>
      <c r="I27" s="865"/>
      <c r="J27" s="698">
        <f t="shared" si="2"/>
        <v>0</v>
      </c>
      <c r="K27" s="870" t="s">
        <v>176</v>
      </c>
      <c r="L27" s="767">
        <f t="shared" si="3"/>
        <v>20</v>
      </c>
      <c r="M27" s="809">
        <f t="shared" si="4"/>
        <v>0</v>
      </c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4">
        <f t="shared" si="5"/>
        <v>20</v>
      </c>
      <c r="AC27" s="759"/>
      <c r="AD27" s="875"/>
      <c r="AE27" s="875"/>
      <c r="AF27" s="876"/>
      <c r="AG27" s="877"/>
      <c r="AH27" s="877"/>
      <c r="AI27" s="877"/>
      <c r="AJ27" s="877"/>
      <c r="AK27" s="877"/>
      <c r="AL27" s="877"/>
      <c r="AM27" s="877"/>
      <c r="AN27" s="877"/>
      <c r="AO27" s="877"/>
      <c r="AP27" s="877"/>
      <c r="AQ27" s="877"/>
    </row>
    <row r="28" spans="1:44" s="520" customFormat="1">
      <c r="A28" s="1372"/>
      <c r="B28" s="1291">
        <v>21</v>
      </c>
      <c r="C28" s="1377" t="s">
        <v>140</v>
      </c>
      <c r="D28" s="764"/>
      <c r="E28" s="764"/>
      <c r="F28" s="765"/>
      <c r="G28" s="765"/>
      <c r="H28" s="766">
        <f t="shared" si="1"/>
        <v>0</v>
      </c>
      <c r="I28" s="865"/>
      <c r="J28" s="698">
        <f t="shared" si="2"/>
        <v>0</v>
      </c>
      <c r="K28" s="870" t="s">
        <v>177</v>
      </c>
      <c r="L28" s="767">
        <f t="shared" si="3"/>
        <v>21</v>
      </c>
      <c r="M28" s="809">
        <f t="shared" si="4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5"/>
        <v>21</v>
      </c>
      <c r="AC28" s="759"/>
      <c r="AD28" s="875"/>
      <c r="AE28" s="875"/>
      <c r="AF28" s="876"/>
      <c r="AG28" s="877"/>
      <c r="AH28" s="877"/>
      <c r="AI28" s="877"/>
      <c r="AJ28" s="877"/>
      <c r="AK28" s="877"/>
      <c r="AL28" s="877"/>
      <c r="AM28" s="877"/>
      <c r="AN28" s="877"/>
      <c r="AO28" s="877"/>
      <c r="AP28" s="877"/>
      <c r="AQ28" s="877"/>
    </row>
    <row r="29" spans="1:44" s="520" customFormat="1">
      <c r="A29" s="588"/>
      <c r="B29" s="1283">
        <v>22</v>
      </c>
      <c r="C29" s="644" t="s">
        <v>141</v>
      </c>
      <c r="D29" s="878"/>
      <c r="E29" s="878"/>
      <c r="F29" s="879"/>
      <c r="G29" s="879"/>
      <c r="H29" s="750">
        <f t="shared" si="1"/>
        <v>0</v>
      </c>
      <c r="I29" s="858">
        <f>Normtid!$B$34</f>
        <v>0.3125</v>
      </c>
      <c r="J29" s="705">
        <f t="shared" si="2"/>
        <v>0</v>
      </c>
      <c r="K29" s="874"/>
      <c r="L29" s="859">
        <f t="shared" si="3"/>
        <v>22</v>
      </c>
      <c r="M29" s="809">
        <f t="shared" si="4"/>
        <v>0</v>
      </c>
      <c r="N29" s="860"/>
      <c r="O29" s="860"/>
      <c r="P29" s="860"/>
      <c r="Q29" s="860"/>
      <c r="R29" s="860"/>
      <c r="S29" s="860"/>
      <c r="T29" s="860"/>
      <c r="U29" s="860"/>
      <c r="V29" s="860"/>
      <c r="W29" s="860"/>
      <c r="X29" s="860"/>
      <c r="Y29" s="860"/>
      <c r="Z29" s="860"/>
      <c r="AA29" s="860"/>
      <c r="AB29" s="867">
        <f t="shared" si="5"/>
        <v>22</v>
      </c>
      <c r="AC29" s="860"/>
      <c r="AD29" s="860"/>
      <c r="AE29" s="860"/>
      <c r="AF29" s="860"/>
      <c r="AG29" s="860"/>
      <c r="AH29" s="860"/>
      <c r="AI29" s="860"/>
      <c r="AJ29" s="863"/>
      <c r="AK29" s="860"/>
      <c r="AL29" s="860"/>
      <c r="AM29" s="860"/>
      <c r="AN29" s="860"/>
      <c r="AO29" s="860"/>
      <c r="AP29" s="860"/>
      <c r="AQ29" s="860"/>
    </row>
    <row r="30" spans="1:44" s="520" customFormat="1">
      <c r="A30" s="588"/>
      <c r="B30" s="1283">
        <v>23</v>
      </c>
      <c r="C30" s="645" t="s">
        <v>142</v>
      </c>
      <c r="D30" s="878"/>
      <c r="E30" s="878"/>
      <c r="F30" s="879"/>
      <c r="G30" s="879"/>
      <c r="H30" s="750">
        <f t="shared" si="1"/>
        <v>0</v>
      </c>
      <c r="I30" s="858">
        <f>Normtid!$B$34</f>
        <v>0.3125</v>
      </c>
      <c r="J30" s="705">
        <f t="shared" si="2"/>
        <v>0</v>
      </c>
      <c r="K30" s="874"/>
      <c r="L30" s="859">
        <f t="shared" si="3"/>
        <v>23</v>
      </c>
      <c r="M30" s="809">
        <f t="shared" si="4"/>
        <v>0</v>
      </c>
      <c r="N30" s="860"/>
      <c r="O30" s="860"/>
      <c r="P30" s="860"/>
      <c r="Q30" s="860"/>
      <c r="R30" s="860"/>
      <c r="S30" s="860"/>
      <c r="T30" s="860"/>
      <c r="U30" s="860"/>
      <c r="V30" s="860"/>
      <c r="W30" s="860"/>
      <c r="X30" s="860"/>
      <c r="Y30" s="860"/>
      <c r="Z30" s="860"/>
      <c r="AA30" s="860"/>
      <c r="AB30" s="867">
        <f t="shared" si="5"/>
        <v>23</v>
      </c>
      <c r="AC30" s="860"/>
      <c r="AD30" s="860"/>
      <c r="AE30" s="860"/>
      <c r="AF30" s="860"/>
      <c r="AG30" s="860"/>
      <c r="AH30" s="860"/>
      <c r="AI30" s="860"/>
      <c r="AJ30" s="863"/>
      <c r="AK30" s="860"/>
      <c r="AL30" s="860"/>
      <c r="AM30" s="860"/>
      <c r="AN30" s="860"/>
      <c r="AO30" s="860"/>
      <c r="AP30" s="860"/>
      <c r="AQ30" s="860"/>
    </row>
    <row r="31" spans="1:44" s="520" customFormat="1">
      <c r="A31" s="588">
        <v>17</v>
      </c>
      <c r="B31" s="1371">
        <v>24</v>
      </c>
      <c r="C31" s="589" t="s">
        <v>144</v>
      </c>
      <c r="D31" s="878"/>
      <c r="E31" s="878"/>
      <c r="F31" s="879"/>
      <c r="G31" s="879"/>
      <c r="H31" s="750">
        <f t="shared" si="1"/>
        <v>0</v>
      </c>
      <c r="I31" s="858">
        <f>Normtid!$B$34</f>
        <v>0.3125</v>
      </c>
      <c r="J31" s="705">
        <f t="shared" si="2"/>
        <v>0</v>
      </c>
      <c r="K31" s="874"/>
      <c r="L31" s="859">
        <f t="shared" si="3"/>
        <v>24</v>
      </c>
      <c r="M31" s="809">
        <f t="shared" si="4"/>
        <v>0</v>
      </c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0"/>
      <c r="Y31" s="860"/>
      <c r="Z31" s="860"/>
      <c r="AA31" s="860"/>
      <c r="AB31" s="867">
        <f t="shared" si="5"/>
        <v>24</v>
      </c>
      <c r="AC31" s="860"/>
      <c r="AD31" s="860"/>
      <c r="AE31" s="860"/>
      <c r="AF31" s="860"/>
      <c r="AG31" s="860"/>
      <c r="AH31" s="860"/>
      <c r="AI31" s="860"/>
      <c r="AJ31" s="863"/>
      <c r="AK31" s="860"/>
      <c r="AL31" s="860"/>
      <c r="AM31" s="860"/>
      <c r="AN31" s="860"/>
      <c r="AO31" s="860"/>
      <c r="AP31" s="860"/>
      <c r="AQ31" s="860"/>
    </row>
    <row r="32" spans="1:44" s="520" customFormat="1">
      <c r="A32" s="588"/>
      <c r="B32" s="1283">
        <v>25</v>
      </c>
      <c r="C32" s="1213" t="s">
        <v>136</v>
      </c>
      <c r="D32" s="878"/>
      <c r="E32" s="878"/>
      <c r="F32" s="879"/>
      <c r="G32" s="879"/>
      <c r="H32" s="750">
        <f t="shared" si="1"/>
        <v>0</v>
      </c>
      <c r="I32" s="858">
        <f>Normtid!$B$34</f>
        <v>0.3125</v>
      </c>
      <c r="J32" s="705">
        <f t="shared" si="2"/>
        <v>0</v>
      </c>
      <c r="K32" s="805"/>
      <c r="L32" s="859">
        <f t="shared" si="3"/>
        <v>25</v>
      </c>
      <c r="M32" s="809">
        <f t="shared" si="4"/>
        <v>0</v>
      </c>
      <c r="N32" s="860"/>
      <c r="O32" s="860"/>
      <c r="P32" s="860"/>
      <c r="Q32" s="860"/>
      <c r="R32" s="860"/>
      <c r="S32" s="860"/>
      <c r="T32" s="860"/>
      <c r="U32" s="860"/>
      <c r="V32" s="860"/>
      <c r="W32" s="860"/>
      <c r="X32" s="860"/>
      <c r="Y32" s="860"/>
      <c r="Z32" s="860"/>
      <c r="AA32" s="860"/>
      <c r="AB32" s="867">
        <f t="shared" si="5"/>
        <v>25</v>
      </c>
      <c r="AC32" s="860"/>
      <c r="AD32" s="860"/>
      <c r="AE32" s="860"/>
      <c r="AF32" s="860"/>
      <c r="AG32" s="860"/>
      <c r="AH32" s="860"/>
      <c r="AI32" s="860"/>
      <c r="AJ32" s="863"/>
      <c r="AK32" s="860"/>
      <c r="AL32" s="860"/>
      <c r="AM32" s="860"/>
      <c r="AN32" s="860"/>
      <c r="AO32" s="860"/>
      <c r="AP32" s="860"/>
      <c r="AQ32" s="860"/>
    </row>
    <row r="33" spans="1:44" s="531" customFormat="1">
      <c r="A33" s="588"/>
      <c r="B33" s="1289">
        <v>26</v>
      </c>
      <c r="C33" s="1217" t="s">
        <v>289</v>
      </c>
      <c r="D33" s="764"/>
      <c r="E33" s="764"/>
      <c r="F33" s="765"/>
      <c r="G33" s="765"/>
      <c r="H33" s="766">
        <f t="shared" si="1"/>
        <v>0</v>
      </c>
      <c r="I33" s="865"/>
      <c r="J33" s="698">
        <f t="shared" si="2"/>
        <v>0</v>
      </c>
      <c r="K33" s="866"/>
      <c r="L33" s="767">
        <f t="shared" si="3"/>
        <v>26</v>
      </c>
      <c r="M33" s="809">
        <f t="shared" si="4"/>
        <v>0</v>
      </c>
      <c r="N33" s="753"/>
      <c r="O33" s="753"/>
      <c r="P33" s="753"/>
      <c r="Q33" s="753"/>
      <c r="R33" s="753"/>
      <c r="S33" s="753"/>
      <c r="T33" s="753"/>
      <c r="U33" s="753"/>
      <c r="V33" s="753"/>
      <c r="W33" s="753"/>
      <c r="X33" s="753"/>
      <c r="Y33" s="753"/>
      <c r="Z33" s="753"/>
      <c r="AA33" s="753"/>
      <c r="AB33" s="754">
        <f t="shared" si="5"/>
        <v>26</v>
      </c>
      <c r="AC33" s="753"/>
      <c r="AD33" s="871"/>
      <c r="AE33" s="871"/>
      <c r="AF33" s="872"/>
      <c r="AG33" s="873"/>
      <c r="AH33" s="873"/>
      <c r="AI33" s="873"/>
      <c r="AJ33" s="873"/>
      <c r="AK33" s="873"/>
      <c r="AL33" s="873"/>
      <c r="AM33" s="873"/>
      <c r="AN33" s="873"/>
      <c r="AO33" s="873"/>
      <c r="AP33" s="873"/>
      <c r="AQ33" s="873"/>
    </row>
    <row r="34" spans="1:44" s="520" customFormat="1">
      <c r="A34" s="1375"/>
      <c r="B34" s="1376">
        <v>27</v>
      </c>
      <c r="C34" s="1218" t="s">
        <v>139</v>
      </c>
      <c r="D34" s="1292"/>
      <c r="E34" s="764"/>
      <c r="F34" s="765"/>
      <c r="G34" s="765"/>
      <c r="H34" s="766">
        <f t="shared" si="1"/>
        <v>0</v>
      </c>
      <c r="I34" s="865"/>
      <c r="J34" s="698">
        <f t="shared" si="2"/>
        <v>0</v>
      </c>
      <c r="K34" s="870"/>
      <c r="L34" s="767">
        <f t="shared" si="3"/>
        <v>27</v>
      </c>
      <c r="M34" s="809">
        <f t="shared" si="4"/>
        <v>0</v>
      </c>
      <c r="N34" s="759"/>
      <c r="O34" s="759"/>
      <c r="P34" s="759"/>
      <c r="Q34" s="759"/>
      <c r="R34" s="759"/>
      <c r="S34" s="759"/>
      <c r="T34" s="759"/>
      <c r="U34" s="759"/>
      <c r="V34" s="759"/>
      <c r="W34" s="759"/>
      <c r="X34" s="759"/>
      <c r="Y34" s="759"/>
      <c r="Z34" s="759"/>
      <c r="AA34" s="759"/>
      <c r="AB34" s="754">
        <f t="shared" si="5"/>
        <v>27</v>
      </c>
      <c r="AC34" s="877"/>
      <c r="AD34" s="875"/>
      <c r="AE34" s="875"/>
      <c r="AF34" s="876"/>
      <c r="AG34" s="877"/>
      <c r="AH34" s="877"/>
      <c r="AI34" s="877"/>
      <c r="AJ34" s="877"/>
      <c r="AK34" s="877"/>
      <c r="AL34" s="877"/>
      <c r="AM34" s="877"/>
      <c r="AN34" s="877"/>
      <c r="AO34" s="877"/>
      <c r="AP34" s="877"/>
      <c r="AQ34" s="877"/>
    </row>
    <row r="35" spans="1:44" s="530" customFormat="1">
      <c r="A35" s="1373"/>
      <c r="B35" s="1281">
        <v>28</v>
      </c>
      <c r="C35" s="1272" t="s">
        <v>140</v>
      </c>
      <c r="D35" s="1370"/>
      <c r="E35" s="878"/>
      <c r="F35" s="879"/>
      <c r="G35" s="879"/>
      <c r="H35" s="750">
        <f t="shared" si="1"/>
        <v>0</v>
      </c>
      <c r="I35" s="858">
        <f>Normtid!$B$34</f>
        <v>0.3125</v>
      </c>
      <c r="J35" s="705">
        <f t="shared" si="2"/>
        <v>0</v>
      </c>
      <c r="K35" s="874"/>
      <c r="L35" s="859">
        <f t="shared" si="3"/>
        <v>28</v>
      </c>
      <c r="M35" s="809">
        <f t="shared" si="4"/>
        <v>0</v>
      </c>
      <c r="N35" s="860"/>
      <c r="O35" s="860"/>
      <c r="P35" s="860"/>
      <c r="Q35" s="860"/>
      <c r="R35" s="860"/>
      <c r="S35" s="860"/>
      <c r="T35" s="860"/>
      <c r="U35" s="860"/>
      <c r="V35" s="860"/>
      <c r="W35" s="860"/>
      <c r="X35" s="860"/>
      <c r="Y35" s="860"/>
      <c r="Z35" s="860"/>
      <c r="AA35" s="860"/>
      <c r="AB35" s="867">
        <f t="shared" si="5"/>
        <v>28</v>
      </c>
      <c r="AC35" s="860"/>
      <c r="AD35" s="860"/>
      <c r="AE35" s="860"/>
      <c r="AF35" s="860"/>
      <c r="AG35" s="860"/>
      <c r="AH35" s="860"/>
      <c r="AI35" s="860"/>
      <c r="AJ35" s="863"/>
      <c r="AK35" s="860"/>
      <c r="AL35" s="860"/>
      <c r="AM35" s="860"/>
      <c r="AN35" s="860"/>
      <c r="AO35" s="860"/>
      <c r="AP35" s="860"/>
      <c r="AQ35" s="860"/>
      <c r="AR35" s="520"/>
    </row>
    <row r="36" spans="1:44" s="520" customFormat="1">
      <c r="A36" s="1210"/>
      <c r="B36" s="1212">
        <v>29</v>
      </c>
      <c r="C36" s="646" t="s">
        <v>141</v>
      </c>
      <c r="D36" s="878"/>
      <c r="E36" s="878"/>
      <c r="F36" s="879"/>
      <c r="G36" s="879"/>
      <c r="H36" s="750">
        <f t="shared" si="1"/>
        <v>0</v>
      </c>
      <c r="I36" s="858">
        <f>Normtid!$B$34</f>
        <v>0.3125</v>
      </c>
      <c r="J36" s="705">
        <f t="shared" ref="J36:J37" si="6">IF(H36=0,0,H36-I36)</f>
        <v>0</v>
      </c>
      <c r="K36" s="874"/>
      <c r="L36" s="859">
        <f t="shared" si="3"/>
        <v>29</v>
      </c>
      <c r="M36" s="809">
        <f t="shared" si="4"/>
        <v>0</v>
      </c>
      <c r="N36" s="860"/>
      <c r="O36" s="860"/>
      <c r="P36" s="860"/>
      <c r="Q36" s="860"/>
      <c r="R36" s="860"/>
      <c r="S36" s="860"/>
      <c r="T36" s="860"/>
      <c r="U36" s="860"/>
      <c r="V36" s="860"/>
      <c r="W36" s="860"/>
      <c r="X36" s="860"/>
      <c r="Y36" s="860"/>
      <c r="Z36" s="860"/>
      <c r="AA36" s="860"/>
      <c r="AB36" s="867">
        <f t="shared" si="5"/>
        <v>29</v>
      </c>
      <c r="AC36" s="860"/>
      <c r="AD36" s="860"/>
      <c r="AE36" s="860"/>
      <c r="AF36" s="860"/>
      <c r="AG36" s="860"/>
      <c r="AH36" s="860"/>
      <c r="AI36" s="860"/>
      <c r="AJ36" s="863"/>
      <c r="AK36" s="860"/>
      <c r="AL36" s="860"/>
      <c r="AM36" s="860"/>
      <c r="AN36" s="860"/>
      <c r="AO36" s="860"/>
      <c r="AP36" s="860"/>
      <c r="AQ36" s="860"/>
    </row>
    <row r="37" spans="1:44" s="520" customFormat="1">
      <c r="A37" s="1215">
        <v>18</v>
      </c>
      <c r="B37" s="1273">
        <v>30</v>
      </c>
      <c r="C37" s="646" t="s">
        <v>142</v>
      </c>
      <c r="D37" s="1274"/>
      <c r="E37" s="1274"/>
      <c r="F37" s="1275"/>
      <c r="G37" s="1275"/>
      <c r="H37" s="821">
        <f t="shared" si="1"/>
        <v>0</v>
      </c>
      <c r="I37" s="858">
        <f>Normtid!$B$37</f>
        <v>0.14583333333333334</v>
      </c>
      <c r="J37" s="1276">
        <f t="shared" si="6"/>
        <v>0</v>
      </c>
      <c r="K37" s="1277" t="s">
        <v>292</v>
      </c>
      <c r="L37" s="1278">
        <f t="shared" si="3"/>
        <v>30</v>
      </c>
      <c r="M37" s="823">
        <f t="shared" si="4"/>
        <v>0</v>
      </c>
      <c r="N37" s="880"/>
      <c r="O37" s="880"/>
      <c r="P37" s="880"/>
      <c r="Q37" s="880"/>
      <c r="R37" s="880"/>
      <c r="S37" s="880"/>
      <c r="T37" s="880"/>
      <c r="U37" s="880"/>
      <c r="V37" s="880"/>
      <c r="W37" s="880"/>
      <c r="X37" s="880"/>
      <c r="Y37" s="880"/>
      <c r="Z37" s="880"/>
      <c r="AA37" s="880"/>
      <c r="AB37" s="881">
        <f t="shared" si="5"/>
        <v>30</v>
      </c>
      <c r="AC37" s="880"/>
      <c r="AD37" s="880"/>
      <c r="AE37" s="880"/>
      <c r="AF37" s="880"/>
      <c r="AG37" s="880"/>
      <c r="AH37" s="880"/>
      <c r="AI37" s="880"/>
      <c r="AJ37" s="882"/>
      <c r="AK37" s="880"/>
      <c r="AL37" s="880"/>
      <c r="AM37" s="880"/>
      <c r="AN37" s="880"/>
      <c r="AO37" s="880"/>
      <c r="AP37" s="880"/>
      <c r="AQ37" s="880"/>
    </row>
    <row r="38" spans="1:44" s="177" customFormat="1">
      <c r="A38" s="883" t="s">
        <v>145</v>
      </c>
      <c r="B38" s="1211"/>
      <c r="C38" s="713"/>
      <c r="D38" s="714"/>
      <c r="E38" s="715"/>
      <c r="F38" s="716"/>
      <c r="G38" s="717"/>
      <c r="H38" s="718"/>
      <c r="I38" s="719"/>
      <c r="J38" s="777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50"/>
    </row>
    <row r="39" spans="1:44" s="177" customFormat="1">
      <c r="A39" s="885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(Mars!J43)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50"/>
    </row>
    <row r="40" spans="1:44" s="177" customFormat="1">
      <c r="A40" s="885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5.9999999999999991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50"/>
    </row>
    <row r="41" spans="1:44" s="177" customFormat="1">
      <c r="A41" s="885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SUM(M7:M37)</f>
        <v>0</v>
      </c>
      <c r="N41" s="320">
        <f t="shared" ref="N41:AQ41" si="7">SUM(N7:N37)</f>
        <v>0</v>
      </c>
      <c r="O41" s="320">
        <f t="shared" si="7"/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 t="shared" si="7"/>
        <v>0</v>
      </c>
      <c r="AD41" s="320">
        <f t="shared" si="7"/>
        <v>0</v>
      </c>
      <c r="AE41" s="320">
        <f t="shared" si="7"/>
        <v>0</v>
      </c>
      <c r="AF41" s="320">
        <f t="shared" si="7"/>
        <v>0</v>
      </c>
      <c r="AG41" s="320">
        <f t="shared" si="7"/>
        <v>0</v>
      </c>
      <c r="AH41" s="320">
        <f t="shared" si="7"/>
        <v>0</v>
      </c>
      <c r="AI41" s="320">
        <f t="shared" si="7"/>
        <v>0</v>
      </c>
      <c r="AJ41" s="320">
        <f t="shared" si="7"/>
        <v>0</v>
      </c>
      <c r="AK41" s="320">
        <f t="shared" si="7"/>
        <v>0</v>
      </c>
      <c r="AL41" s="320">
        <f t="shared" si="7"/>
        <v>0</v>
      </c>
      <c r="AM41" s="320">
        <f t="shared" si="7"/>
        <v>0</v>
      </c>
      <c r="AN41" s="320">
        <f t="shared" si="7"/>
        <v>0</v>
      </c>
      <c r="AO41" s="320">
        <f t="shared" si="7"/>
        <v>0</v>
      </c>
      <c r="AP41" s="320">
        <f t="shared" si="7"/>
        <v>0</v>
      </c>
      <c r="AQ41" s="320">
        <f t="shared" si="7"/>
        <v>0</v>
      </c>
      <c r="AR41" s="50"/>
    </row>
    <row r="42" spans="1:44" s="177" customFormat="1" ht="25.15" customHeight="1">
      <c r="A42" s="886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SUM(M41)+Mars!M43</f>
        <v>0</v>
      </c>
      <c r="N42" s="318">
        <f>SUM(N41)+Mars!N43</f>
        <v>0</v>
      </c>
      <c r="O42" s="318">
        <f>SUM(O41)+Mars!O43</f>
        <v>0</v>
      </c>
      <c r="P42" s="318">
        <f>SUM(P41)+Mars!P43</f>
        <v>0</v>
      </c>
      <c r="Q42" s="318">
        <f>SUM(Q41)+Mars!Q43</f>
        <v>0</v>
      </c>
      <c r="R42" s="318">
        <f>SUM(R41)+Mars!R43</f>
        <v>0</v>
      </c>
      <c r="S42" s="318">
        <f>SUM(S41)+Mars!S43</f>
        <v>0</v>
      </c>
      <c r="T42" s="318">
        <f>SUM(T41)+Mars!T43</f>
        <v>0</v>
      </c>
      <c r="U42" s="318">
        <f>SUM(U41)+Mars!U43</f>
        <v>0</v>
      </c>
      <c r="V42" s="318">
        <f>SUM(V41)+Mars!V43</f>
        <v>0</v>
      </c>
      <c r="W42" s="318">
        <f>SUM(W41)+Mars!W43</f>
        <v>0</v>
      </c>
      <c r="X42" s="318">
        <f>SUM(X41)+Mars!X43</f>
        <v>0</v>
      </c>
      <c r="Y42" s="318">
        <f>SUM(Y41)+Mars!Y43</f>
        <v>0</v>
      </c>
      <c r="Z42" s="318">
        <f>SUM(Z41)+Mars!Z43</f>
        <v>0</v>
      </c>
      <c r="AA42" s="318">
        <f>SUM(AA41)+Mars!AA43</f>
        <v>0</v>
      </c>
      <c r="AB42" s="318"/>
      <c r="AC42" s="318">
        <f>SUM(AC41)+Mars!AC43</f>
        <v>0</v>
      </c>
      <c r="AD42" s="318">
        <f>SUM(AD41)+Mars!AD43</f>
        <v>0</v>
      </c>
      <c r="AE42" s="318">
        <f>SUM(AE41)+Mars!AE43</f>
        <v>0</v>
      </c>
      <c r="AF42" s="318">
        <f>SUM(AF41)+Mars!AF43</f>
        <v>0</v>
      </c>
      <c r="AG42" s="318">
        <f>SUM(AG41)+Mars!AG43</f>
        <v>0</v>
      </c>
      <c r="AH42" s="318">
        <f>SUM(AH41)+Mars!AH43</f>
        <v>0</v>
      </c>
      <c r="AI42" s="318">
        <f>SUM(AI41)+Mars!AI43</f>
        <v>0</v>
      </c>
      <c r="AJ42" s="318">
        <f>SUM(AJ41)+Mars!AJ43</f>
        <v>0</v>
      </c>
      <c r="AK42" s="318">
        <f>SUM(AK41)+Mars!AK43</f>
        <v>0</v>
      </c>
      <c r="AL42" s="318">
        <f>SUM(AL41)+Mars!AL43</f>
        <v>0</v>
      </c>
      <c r="AM42" s="318">
        <f>SUM(AM41)+Mars!AM43</f>
        <v>0</v>
      </c>
      <c r="AN42" s="318">
        <f>SUM(AN41)+Mars!AN43</f>
        <v>0</v>
      </c>
      <c r="AO42" s="318">
        <f>SUM(AO41)+Mars!AO43</f>
        <v>0</v>
      </c>
      <c r="AP42" s="318">
        <f>SUM(AP41)+Mars!AP43</f>
        <v>0</v>
      </c>
      <c r="AQ42" s="318">
        <f>SUM(AQ41)+Mars!AQ43</f>
        <v>0</v>
      </c>
      <c r="AR42" s="50"/>
    </row>
    <row r="43" spans="1:44" ht="12" hidden="1" customHeight="1">
      <c r="A43" s="893" t="s">
        <v>149</v>
      </c>
      <c r="B43" s="26" t="s">
        <v>151</v>
      </c>
      <c r="C43" s="894"/>
      <c r="G43" s="26" t="e">
        <f>(#REF!+H8+H9+H10+H11+H12+H13+H14+H15+H16+H17+H18+H19+H20+H21+H22+H23+H24+H25+H26+H27+H28+H29+H30+H31+H32+H33+H34+H35+H37+#REF!)*24</f>
        <v>#REF!</v>
      </c>
      <c r="I43" s="51"/>
      <c r="AB43" s="290" t="s">
        <v>178</v>
      </c>
      <c r="AK43" s="26"/>
      <c r="AL43" s="26"/>
      <c r="AM43" s="26"/>
      <c r="AR43" s="50"/>
    </row>
    <row r="44" spans="1:44" ht="12" hidden="1" customHeight="1">
      <c r="A44" s="295" t="s">
        <v>151</v>
      </c>
      <c r="B44" s="26" t="s">
        <v>151</v>
      </c>
      <c r="C44" s="295"/>
      <c r="G44" s="51" t="e">
        <f>INT(G43)</f>
        <v>#REF!</v>
      </c>
      <c r="AB44" s="185"/>
      <c r="AK44" s="26"/>
      <c r="AL44" s="26"/>
      <c r="AM44" s="26"/>
      <c r="AR44" s="50"/>
    </row>
    <row r="45" spans="1:44" ht="12" hidden="1" customHeight="1">
      <c r="A45" s="295" t="s">
        <v>151</v>
      </c>
      <c r="B45" s="26" t="s">
        <v>151</v>
      </c>
      <c r="C45" s="295"/>
      <c r="G45" s="51" t="e">
        <f>((G43-G44)*60)/100</f>
        <v>#REF!</v>
      </c>
      <c r="AB45" s="185"/>
      <c r="AK45" s="26"/>
      <c r="AL45" s="26"/>
      <c r="AM45" s="26"/>
      <c r="AR45" s="50"/>
    </row>
    <row r="46" spans="1:44">
      <c r="A46" s="295"/>
      <c r="C46" s="295"/>
      <c r="G46" s="51"/>
      <c r="AB46" s="185"/>
      <c r="AK46" s="26"/>
      <c r="AL46" s="26"/>
      <c r="AM46" s="26"/>
      <c r="AR46" s="50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45" t="s">
        <v>153</v>
      </c>
      <c r="I47" s="346"/>
      <c r="J47" s="346"/>
      <c r="K47" s="346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52">
        <v>0.79166666666666663</v>
      </c>
      <c r="H48" s="347" t="s">
        <v>155</v>
      </c>
      <c r="I48" s="348"/>
      <c r="J48" s="349"/>
      <c r="K48" s="348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0"/>
      <c r="I49" s="348"/>
      <c r="J49" s="349"/>
      <c r="K49" s="348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49"/>
      <c r="K50" s="348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  <c r="J53" s="39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3" sqref="J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9" t="s">
        <v>91</v>
      </c>
      <c r="C2" s="4"/>
      <c r="D2" s="6">
        <f>(Jan!D2)</f>
        <v>0</v>
      </c>
      <c r="F2" s="9"/>
      <c r="G2" s="9"/>
      <c r="H2" s="9"/>
      <c r="J2" s="11"/>
      <c r="K2" s="5"/>
      <c r="L2" s="5" t="str">
        <f>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93</v>
      </c>
      <c r="C3" s="4"/>
      <c r="D3" s="6" t="s">
        <v>179</v>
      </c>
      <c r="F3" s="16"/>
      <c r="G3" s="9"/>
      <c r="H3" s="9"/>
      <c r="J3" s="11"/>
      <c r="K3" s="5"/>
      <c r="L3" s="5" t="str">
        <f>A3</f>
        <v xml:space="preserve">Månad: </v>
      </c>
      <c r="M3" s="71" t="str">
        <f>$D$3</f>
        <v>Maj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Maj</v>
      </c>
      <c r="AD3" s="13"/>
    </row>
    <row r="4" spans="1:44">
      <c r="A4" s="9" t="s">
        <v>95</v>
      </c>
      <c r="C4" s="4"/>
      <c r="D4" s="15">
        <f>(Jan!D4)</f>
        <v>2025</v>
      </c>
      <c r="F4" s="6"/>
      <c r="G4" s="6"/>
      <c r="H4" s="6"/>
      <c r="L4" s="5" t="str">
        <f>A4</f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C5" s="6"/>
      <c r="D5" s="6"/>
      <c r="E5" s="15"/>
      <c r="F5" s="6"/>
      <c r="G5" s="6"/>
      <c r="H5" s="6"/>
      <c r="L5" s="5"/>
      <c r="M5" s="195"/>
      <c r="S5" s="295"/>
      <c r="AB5" s="676"/>
    </row>
    <row r="6" spans="1:44">
      <c r="A6" s="229" t="s">
        <v>96</v>
      </c>
      <c r="B6" s="189"/>
      <c r="C6" s="189"/>
      <c r="D6" s="190"/>
      <c r="E6" s="191"/>
      <c r="F6" s="1561" t="s">
        <v>97</v>
      </c>
      <c r="G6" s="1562"/>
      <c r="H6" s="192" t="s">
        <v>98</v>
      </c>
      <c r="I6" s="683" t="s">
        <v>76</v>
      </c>
      <c r="J6" s="192" t="s">
        <v>99</v>
      </c>
      <c r="K6" s="19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89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549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06" customFormat="1">
      <c r="A8" s="1492">
        <v>18</v>
      </c>
      <c r="B8" s="762">
        <v>1</v>
      </c>
      <c r="C8" s="763" t="s">
        <v>144</v>
      </c>
      <c r="D8" s="764"/>
      <c r="E8" s="764"/>
      <c r="F8" s="765"/>
      <c r="G8" s="765"/>
      <c r="H8" s="766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06"/>
      <c r="J8" s="778">
        <f t="shared" ref="J8:J38" si="1">IF(H8=0,0,H8-I8)</f>
        <v>0</v>
      </c>
      <c r="K8" s="819" t="s">
        <v>180</v>
      </c>
      <c r="L8" s="900">
        <f t="shared" ref="L8:L38" si="2">B8</f>
        <v>1</v>
      </c>
      <c r="M8" s="591">
        <f t="shared" ref="M8:M37" si="3"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901"/>
      <c r="AD8" s="902"/>
      <c r="AE8" s="902"/>
      <c r="AF8" s="903"/>
      <c r="AG8" s="901"/>
      <c r="AH8" s="904"/>
      <c r="AI8" s="904"/>
      <c r="AJ8" s="904"/>
      <c r="AK8" s="904"/>
      <c r="AL8" s="904"/>
      <c r="AM8" s="904"/>
      <c r="AN8" s="904"/>
      <c r="AO8" s="904"/>
      <c r="AP8" s="904"/>
      <c r="AQ8" s="904"/>
      <c r="AR8" s="505"/>
    </row>
    <row r="9" spans="1:44" s="519" customFormat="1">
      <c r="A9" s="1485"/>
      <c r="B9" s="1107">
        <v>2</v>
      </c>
      <c r="C9" s="747" t="s">
        <v>136</v>
      </c>
      <c r="D9" s="913"/>
      <c r="E9" s="913"/>
      <c r="F9" s="914"/>
      <c r="G9" s="914"/>
      <c r="H9" s="911">
        <f t="shared" ref="H9:H38" si="4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911">
        <f>Normtid!$B$34</f>
        <v>0.3125</v>
      </c>
      <c r="J9" s="915">
        <f t="shared" si="1"/>
        <v>0</v>
      </c>
      <c r="K9" s="805"/>
      <c r="L9" s="917">
        <f t="shared" si="2"/>
        <v>2</v>
      </c>
      <c r="M9" s="542">
        <f t="shared" si="3"/>
        <v>0</v>
      </c>
      <c r="N9" s="909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8" si="5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10"/>
    </row>
    <row r="10" spans="1:44" s="531" customFormat="1">
      <c r="A10" s="1111"/>
      <c r="B10" s="1381">
        <v>3</v>
      </c>
      <c r="C10" s="763" t="s">
        <v>138</v>
      </c>
      <c r="D10" s="764"/>
      <c r="E10" s="764"/>
      <c r="F10" s="765"/>
      <c r="G10" s="765"/>
      <c r="H10" s="906">
        <f t="shared" si="4"/>
        <v>0</v>
      </c>
      <c r="I10" s="906"/>
      <c r="J10" s="778">
        <f t="shared" si="1"/>
        <v>0</v>
      </c>
      <c r="K10" s="866"/>
      <c r="L10" s="900">
        <f t="shared" si="2"/>
        <v>3</v>
      </c>
      <c r="M10" s="542">
        <f t="shared" si="3"/>
        <v>0</v>
      </c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4">
        <f t="shared" si="5"/>
        <v>3</v>
      </c>
      <c r="AC10" s="873"/>
      <c r="AD10" s="871"/>
      <c r="AE10" s="871"/>
      <c r="AF10" s="872"/>
      <c r="AG10" s="873"/>
      <c r="AH10" s="873"/>
      <c r="AI10" s="873"/>
      <c r="AJ10" s="873"/>
      <c r="AK10" s="873"/>
      <c r="AL10" s="873"/>
      <c r="AM10" s="873"/>
      <c r="AN10" s="873"/>
      <c r="AO10" s="873"/>
      <c r="AP10" s="873"/>
      <c r="AQ10" s="873"/>
      <c r="AR10" s="522"/>
    </row>
    <row r="11" spans="1:44" s="520" customFormat="1">
      <c r="A11" s="1493"/>
      <c r="B11" s="1297">
        <v>4</v>
      </c>
      <c r="C11" s="768" t="s">
        <v>139</v>
      </c>
      <c r="D11" s="764"/>
      <c r="E11" s="764"/>
      <c r="F11" s="765"/>
      <c r="G11" s="765"/>
      <c r="H11" s="906">
        <f t="shared" si="4"/>
        <v>0</v>
      </c>
      <c r="I11" s="906"/>
      <c r="J11" s="778">
        <f t="shared" si="1"/>
        <v>0</v>
      </c>
      <c r="K11" s="819"/>
      <c r="L11" s="900">
        <f t="shared" si="2"/>
        <v>4</v>
      </c>
      <c r="M11" s="542">
        <f t="shared" si="3"/>
        <v>0</v>
      </c>
      <c r="N11" s="759"/>
      <c r="O11" s="759"/>
      <c r="P11" s="759"/>
      <c r="Q11" s="759"/>
      <c r="R11" s="759"/>
      <c r="S11" s="759"/>
      <c r="T11" s="759"/>
      <c r="U11" s="759"/>
      <c r="V11" s="759"/>
      <c r="W11" s="759"/>
      <c r="X11" s="759"/>
      <c r="Y11" s="759"/>
      <c r="Z11" s="759"/>
      <c r="AA11" s="759"/>
      <c r="AB11" s="754">
        <f t="shared" si="5"/>
        <v>4</v>
      </c>
      <c r="AC11" s="877"/>
      <c r="AD11" s="875"/>
      <c r="AE11" s="875"/>
      <c r="AF11" s="876"/>
      <c r="AG11" s="877"/>
      <c r="AH11" s="877"/>
      <c r="AI11" s="877"/>
      <c r="AJ11" s="877"/>
      <c r="AK11" s="877"/>
      <c r="AL11" s="877"/>
      <c r="AM11" s="877"/>
      <c r="AN11" s="877"/>
      <c r="AO11" s="877"/>
      <c r="AP11" s="877"/>
      <c r="AQ11" s="877"/>
      <c r="AR11" s="519"/>
    </row>
    <row r="12" spans="1:44" s="519" customFormat="1">
      <c r="A12" s="1485"/>
      <c r="B12" s="1491">
        <v>5</v>
      </c>
      <c r="C12" s="747" t="s">
        <v>140</v>
      </c>
      <c r="D12" s="913"/>
      <c r="E12" s="913"/>
      <c r="F12" s="914"/>
      <c r="G12" s="914"/>
      <c r="H12" s="911">
        <f t="shared" si="4"/>
        <v>0</v>
      </c>
      <c r="I12" s="911">
        <f>Normtid!$B$34</f>
        <v>0.3125</v>
      </c>
      <c r="J12" s="915">
        <f t="shared" si="1"/>
        <v>0</v>
      </c>
      <c r="K12" s="812"/>
      <c r="L12" s="1378">
        <f t="shared" si="2"/>
        <v>5</v>
      </c>
      <c r="M12" s="575">
        <f t="shared" si="3"/>
        <v>0</v>
      </c>
      <c r="N12" s="909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5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10"/>
    </row>
    <row r="13" spans="1:44" s="519" customFormat="1">
      <c r="A13" s="1485"/>
      <c r="B13" s="1380">
        <v>6</v>
      </c>
      <c r="C13" s="747" t="s">
        <v>141</v>
      </c>
      <c r="D13" s="913"/>
      <c r="E13" s="913"/>
      <c r="F13" s="914"/>
      <c r="G13" s="914"/>
      <c r="H13" s="911">
        <f t="shared" si="4"/>
        <v>0</v>
      </c>
      <c r="I13" s="911">
        <f>Normtid!$B$34</f>
        <v>0.3125</v>
      </c>
      <c r="J13" s="915">
        <f t="shared" si="1"/>
        <v>0</v>
      </c>
      <c r="K13" s="812"/>
      <c r="L13" s="541">
        <f t="shared" si="2"/>
        <v>6</v>
      </c>
      <c r="M13" s="548">
        <f t="shared" si="3"/>
        <v>0</v>
      </c>
      <c r="N13" s="909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5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10"/>
    </row>
    <row r="14" spans="1:44" s="519" customFormat="1">
      <c r="A14" s="1485"/>
      <c r="B14" s="1295">
        <v>7</v>
      </c>
      <c r="C14" s="747" t="s">
        <v>142</v>
      </c>
      <c r="D14" s="913"/>
      <c r="E14" s="913"/>
      <c r="F14" s="914"/>
      <c r="G14" s="914"/>
      <c r="H14" s="911">
        <f t="shared" si="4"/>
        <v>0</v>
      </c>
      <c r="I14" s="911">
        <f>Normtid!$B$34</f>
        <v>0.3125</v>
      </c>
      <c r="J14" s="915">
        <f t="shared" si="1"/>
        <v>0</v>
      </c>
      <c r="K14" s="805"/>
      <c r="L14" s="1293">
        <f t="shared" si="2"/>
        <v>7</v>
      </c>
      <c r="M14" s="575">
        <f t="shared" si="3"/>
        <v>0</v>
      </c>
      <c r="N14" s="909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5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10"/>
    </row>
    <row r="15" spans="1:44" s="519" customFormat="1">
      <c r="A15" s="1485">
        <v>19</v>
      </c>
      <c r="B15" s="1295">
        <v>8</v>
      </c>
      <c r="C15" s="747" t="s">
        <v>144</v>
      </c>
      <c r="D15" s="913"/>
      <c r="E15" s="913"/>
      <c r="F15" s="914"/>
      <c r="G15" s="914"/>
      <c r="H15" s="911">
        <f t="shared" si="4"/>
        <v>0</v>
      </c>
      <c r="I15" s="911">
        <f>Normtid!$B$34</f>
        <v>0.3125</v>
      </c>
      <c r="J15" s="915">
        <f t="shared" si="1"/>
        <v>0</v>
      </c>
      <c r="K15" s="812"/>
      <c r="L15" s="917">
        <f t="shared" si="2"/>
        <v>8</v>
      </c>
      <c r="M15" s="575">
        <f t="shared" si="3"/>
        <v>0</v>
      </c>
      <c r="N15" s="909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5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10"/>
    </row>
    <row r="16" spans="1:44" s="519" customFormat="1">
      <c r="A16" s="1485"/>
      <c r="B16" s="1295">
        <v>9</v>
      </c>
      <c r="C16" s="747" t="s">
        <v>136</v>
      </c>
      <c r="D16" s="913"/>
      <c r="E16" s="913"/>
      <c r="F16" s="914"/>
      <c r="G16" s="914"/>
      <c r="H16" s="911">
        <f t="shared" si="4"/>
        <v>0</v>
      </c>
      <c r="I16" s="911">
        <f>Normtid!$B$34</f>
        <v>0.3125</v>
      </c>
      <c r="J16" s="915">
        <f t="shared" si="1"/>
        <v>0</v>
      </c>
      <c r="K16" s="805"/>
      <c r="L16" s="917">
        <f t="shared" si="2"/>
        <v>9</v>
      </c>
      <c r="M16" s="542">
        <f t="shared" si="3"/>
        <v>0</v>
      </c>
      <c r="N16" s="909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5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10"/>
    </row>
    <row r="17" spans="1:44" s="531" customFormat="1">
      <c r="A17" s="1485"/>
      <c r="B17" s="1382">
        <v>10</v>
      </c>
      <c r="C17" s="763" t="s">
        <v>138</v>
      </c>
      <c r="D17" s="764"/>
      <c r="E17" s="764"/>
      <c r="F17" s="765"/>
      <c r="G17" s="765"/>
      <c r="H17" s="906">
        <f t="shared" si="4"/>
        <v>0</v>
      </c>
      <c r="I17" s="906"/>
      <c r="J17" s="778">
        <f>IF(H17=0,0,H17-I17)</f>
        <v>0</v>
      </c>
      <c r="K17" s="1383"/>
      <c r="L17" s="900">
        <f t="shared" si="2"/>
        <v>10</v>
      </c>
      <c r="M17" s="542">
        <f t="shared" si="3"/>
        <v>0</v>
      </c>
      <c r="N17" s="753"/>
      <c r="O17" s="753"/>
      <c r="P17" s="753"/>
      <c r="Q17" s="753"/>
      <c r="R17" s="753"/>
      <c r="S17" s="753"/>
      <c r="T17" s="753"/>
      <c r="U17" s="753"/>
      <c r="V17" s="753"/>
      <c r="W17" s="753"/>
      <c r="X17" s="753"/>
      <c r="Y17" s="753"/>
      <c r="Z17" s="753"/>
      <c r="AA17" s="753"/>
      <c r="AB17" s="754">
        <f t="shared" si="5"/>
        <v>10</v>
      </c>
      <c r="AC17" s="873"/>
      <c r="AD17" s="871"/>
      <c r="AE17" s="871"/>
      <c r="AF17" s="872"/>
      <c r="AG17" s="873"/>
      <c r="AH17" s="873"/>
      <c r="AI17" s="873"/>
      <c r="AJ17" s="873"/>
      <c r="AK17" s="873"/>
      <c r="AL17" s="873"/>
      <c r="AM17" s="873"/>
      <c r="AN17" s="873"/>
      <c r="AO17" s="873"/>
      <c r="AP17" s="873"/>
      <c r="AQ17" s="873"/>
      <c r="AR17" s="522"/>
    </row>
    <row r="18" spans="1:44" s="520" customFormat="1">
      <c r="A18" s="1494"/>
      <c r="B18" s="1297">
        <v>11</v>
      </c>
      <c r="C18" s="768" t="s">
        <v>139</v>
      </c>
      <c r="D18" s="764"/>
      <c r="E18" s="764"/>
      <c r="F18" s="765"/>
      <c r="G18" s="765"/>
      <c r="H18" s="906">
        <f t="shared" si="4"/>
        <v>0</v>
      </c>
      <c r="I18" s="906"/>
      <c r="J18" s="778">
        <f t="shared" si="1"/>
        <v>0</v>
      </c>
      <c r="K18" s="819"/>
      <c r="L18" s="900">
        <f t="shared" si="2"/>
        <v>11</v>
      </c>
      <c r="M18" s="542">
        <f t="shared" si="3"/>
        <v>0</v>
      </c>
      <c r="N18" s="759"/>
      <c r="O18" s="759"/>
      <c r="P18" s="759"/>
      <c r="Q18" s="759"/>
      <c r="R18" s="759"/>
      <c r="S18" s="759"/>
      <c r="T18" s="759"/>
      <c r="U18" s="759"/>
      <c r="V18" s="759"/>
      <c r="W18" s="759"/>
      <c r="X18" s="759"/>
      <c r="Y18" s="759"/>
      <c r="Z18" s="759"/>
      <c r="AA18" s="759"/>
      <c r="AB18" s="754">
        <f t="shared" si="5"/>
        <v>11</v>
      </c>
      <c r="AC18" s="877"/>
      <c r="AD18" s="875"/>
      <c r="AE18" s="875"/>
      <c r="AF18" s="876"/>
      <c r="AG18" s="877"/>
      <c r="AH18" s="877"/>
      <c r="AI18" s="877"/>
      <c r="AJ18" s="877"/>
      <c r="AK18" s="877"/>
      <c r="AL18" s="877"/>
      <c r="AM18" s="877"/>
      <c r="AN18" s="877"/>
      <c r="AO18" s="877"/>
      <c r="AP18" s="877"/>
      <c r="AQ18" s="877"/>
      <c r="AR18" s="519"/>
    </row>
    <row r="19" spans="1:44" s="519" customFormat="1">
      <c r="A19" s="1485"/>
      <c r="B19" s="1295">
        <v>12</v>
      </c>
      <c r="C19" s="747" t="s">
        <v>140</v>
      </c>
      <c r="D19" s="913"/>
      <c r="E19" s="913"/>
      <c r="F19" s="914"/>
      <c r="G19" s="914"/>
      <c r="H19" s="911">
        <f t="shared" si="4"/>
        <v>0</v>
      </c>
      <c r="I19" s="911">
        <f>Normtid!$B$34</f>
        <v>0.3125</v>
      </c>
      <c r="J19" s="915">
        <f t="shared" si="1"/>
        <v>0</v>
      </c>
      <c r="K19" s="812"/>
      <c r="L19" s="917">
        <f t="shared" si="2"/>
        <v>12</v>
      </c>
      <c r="M19" s="542">
        <f t="shared" si="3"/>
        <v>0</v>
      </c>
      <c r="N19" s="909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5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10"/>
    </row>
    <row r="20" spans="1:44" s="519" customFormat="1">
      <c r="A20" s="1485"/>
      <c r="B20" s="1295">
        <v>13</v>
      </c>
      <c r="C20" s="747" t="s">
        <v>141</v>
      </c>
      <c r="D20" s="913"/>
      <c r="E20" s="913"/>
      <c r="F20" s="914"/>
      <c r="G20" s="914"/>
      <c r="H20" s="911">
        <f t="shared" si="4"/>
        <v>0</v>
      </c>
      <c r="I20" s="911">
        <f>Normtid!$B$34</f>
        <v>0.3125</v>
      </c>
      <c r="J20" s="915">
        <f t="shared" si="1"/>
        <v>0</v>
      </c>
      <c r="K20" s="812"/>
      <c r="L20" s="917">
        <f>B20</f>
        <v>13</v>
      </c>
      <c r="M20" s="542">
        <f t="shared" si="3"/>
        <v>0</v>
      </c>
      <c r="N20" s="909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5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10"/>
    </row>
    <row r="21" spans="1:44" s="522" customFormat="1">
      <c r="A21" s="1485"/>
      <c r="B21" s="1295">
        <v>14</v>
      </c>
      <c r="C21" s="747" t="s">
        <v>142</v>
      </c>
      <c r="D21" s="913"/>
      <c r="E21" s="913"/>
      <c r="F21" s="914"/>
      <c r="G21" s="914"/>
      <c r="H21" s="911">
        <f t="shared" si="4"/>
        <v>0</v>
      </c>
      <c r="I21" s="911">
        <f>Normtid!$B$34</f>
        <v>0.3125</v>
      </c>
      <c r="J21" s="915">
        <f t="shared" si="1"/>
        <v>0</v>
      </c>
      <c r="K21" s="812"/>
      <c r="L21" s="917">
        <f t="shared" si="2"/>
        <v>14</v>
      </c>
      <c r="M21" s="575">
        <f t="shared" si="3"/>
        <v>0</v>
      </c>
      <c r="N21" s="909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5"/>
        <v>14</v>
      </c>
      <c r="AC21" s="918"/>
      <c r="AD21" s="918"/>
      <c r="AE21" s="918"/>
      <c r="AF21" s="918"/>
      <c r="AG21" s="918"/>
      <c r="AH21" s="918"/>
      <c r="AI21" s="918"/>
      <c r="AJ21" s="918"/>
      <c r="AK21" s="918"/>
      <c r="AL21" s="918"/>
      <c r="AM21" s="918"/>
      <c r="AN21" s="918"/>
      <c r="AO21" s="918"/>
      <c r="AP21" s="918"/>
      <c r="AQ21" s="919"/>
    </row>
    <row r="22" spans="1:44" s="519" customFormat="1">
      <c r="A22" s="1485">
        <v>20</v>
      </c>
      <c r="B22" s="1295">
        <v>15</v>
      </c>
      <c r="C22" s="747" t="s">
        <v>144</v>
      </c>
      <c r="D22" s="913"/>
      <c r="E22" s="913"/>
      <c r="F22" s="914"/>
      <c r="G22" s="914"/>
      <c r="H22" s="911">
        <f t="shared" si="4"/>
        <v>0</v>
      </c>
      <c r="I22" s="911">
        <f>Normtid!$B$34</f>
        <v>0.3125</v>
      </c>
      <c r="J22" s="915">
        <f t="shared" si="1"/>
        <v>0</v>
      </c>
      <c r="K22" s="812"/>
      <c r="L22" s="917">
        <f t="shared" si="2"/>
        <v>15</v>
      </c>
      <c r="M22" s="575">
        <f t="shared" si="3"/>
        <v>0</v>
      </c>
      <c r="N22" s="909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5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10"/>
    </row>
    <row r="23" spans="1:44" s="519" customFormat="1">
      <c r="A23" s="1485"/>
      <c r="B23" s="1295">
        <v>16</v>
      </c>
      <c r="C23" s="747" t="s">
        <v>136</v>
      </c>
      <c r="D23" s="913"/>
      <c r="E23" s="913"/>
      <c r="F23" s="914"/>
      <c r="G23" s="914"/>
      <c r="H23" s="911">
        <f t="shared" si="4"/>
        <v>0</v>
      </c>
      <c r="I23" s="911">
        <f>Normtid!$B$34</f>
        <v>0.3125</v>
      </c>
      <c r="J23" s="1105">
        <f t="shared" si="1"/>
        <v>0</v>
      </c>
      <c r="K23" s="1106"/>
      <c r="L23" s="917">
        <f t="shared" si="2"/>
        <v>16</v>
      </c>
      <c r="M23" s="542">
        <f t="shared" si="3"/>
        <v>0</v>
      </c>
      <c r="N23" s="909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5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10"/>
    </row>
    <row r="24" spans="1:44" s="522" customFormat="1">
      <c r="A24" s="1485"/>
      <c r="B24" s="1297">
        <v>17</v>
      </c>
      <c r="C24" s="763" t="s">
        <v>138</v>
      </c>
      <c r="D24" s="905"/>
      <c r="E24" s="905"/>
      <c r="F24" s="922"/>
      <c r="G24" s="922"/>
      <c r="H24" s="906">
        <f t="shared" si="4"/>
        <v>0</v>
      </c>
      <c r="I24" s="906"/>
      <c r="J24" s="907">
        <f t="shared" si="1"/>
        <v>0</v>
      </c>
      <c r="K24" s="819"/>
      <c r="L24" s="908">
        <f t="shared" si="2"/>
        <v>17</v>
      </c>
      <c r="M24" s="542">
        <f t="shared" si="3"/>
        <v>0</v>
      </c>
      <c r="N24" s="909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5"/>
        <v>17</v>
      </c>
      <c r="AC24" s="918"/>
      <c r="AD24" s="918"/>
      <c r="AE24" s="918"/>
      <c r="AF24" s="918"/>
      <c r="AG24" s="918"/>
      <c r="AH24" s="918"/>
      <c r="AI24" s="918"/>
      <c r="AJ24" s="918"/>
      <c r="AK24" s="918"/>
      <c r="AL24" s="918"/>
      <c r="AM24" s="918"/>
      <c r="AN24" s="918"/>
      <c r="AO24" s="918"/>
      <c r="AP24" s="918"/>
      <c r="AQ24" s="919"/>
    </row>
    <row r="25" spans="1:44" s="532" customFormat="1">
      <c r="A25" s="1494"/>
      <c r="B25" s="1297">
        <v>18</v>
      </c>
      <c r="C25" s="768" t="s">
        <v>139</v>
      </c>
      <c r="D25" s="905"/>
      <c r="E25" s="905"/>
      <c r="F25" s="922"/>
      <c r="G25" s="922"/>
      <c r="H25" s="906">
        <f t="shared" si="4"/>
        <v>0</v>
      </c>
      <c r="I25" s="906"/>
      <c r="J25" s="907">
        <f t="shared" si="1"/>
        <v>0</v>
      </c>
      <c r="K25" s="819"/>
      <c r="L25" s="908">
        <f t="shared" si="2"/>
        <v>18</v>
      </c>
      <c r="M25" s="542">
        <f t="shared" si="3"/>
        <v>0</v>
      </c>
      <c r="N25" s="909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5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10"/>
      <c r="AR25" s="519"/>
    </row>
    <row r="26" spans="1:44" s="519" customFormat="1">
      <c r="A26" s="1485"/>
      <c r="B26" s="1295">
        <v>19</v>
      </c>
      <c r="C26" s="747" t="s">
        <v>140</v>
      </c>
      <c r="D26" s="913"/>
      <c r="E26" s="913"/>
      <c r="F26" s="914"/>
      <c r="G26" s="914"/>
      <c r="H26" s="911">
        <f t="shared" si="4"/>
        <v>0</v>
      </c>
      <c r="I26" s="911">
        <f>Normtid!$B$34</f>
        <v>0.3125</v>
      </c>
      <c r="J26" s="915">
        <f>IF(H26=0,0,H26-I26)</f>
        <v>0</v>
      </c>
      <c r="K26" s="812"/>
      <c r="L26" s="917">
        <f t="shared" si="2"/>
        <v>19</v>
      </c>
      <c r="M26" s="542">
        <f t="shared" si="3"/>
        <v>0</v>
      </c>
      <c r="N26" s="909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5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10"/>
    </row>
    <row r="27" spans="1:44" s="519" customFormat="1">
      <c r="A27" s="1485"/>
      <c r="B27" s="1295">
        <v>20</v>
      </c>
      <c r="C27" s="34" t="s">
        <v>141</v>
      </c>
      <c r="D27" s="913"/>
      <c r="E27" s="913"/>
      <c r="F27" s="914"/>
      <c r="G27" s="914"/>
      <c r="H27" s="911">
        <f t="shared" si="4"/>
        <v>0</v>
      </c>
      <c r="I27" s="911">
        <f>Normtid!$B$34</f>
        <v>0.3125</v>
      </c>
      <c r="J27" s="915">
        <f t="shared" si="1"/>
        <v>0</v>
      </c>
      <c r="K27" s="1294"/>
      <c r="L27" s="917">
        <f t="shared" si="2"/>
        <v>20</v>
      </c>
      <c r="M27" s="542">
        <f t="shared" si="3"/>
        <v>0</v>
      </c>
      <c r="N27" s="909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5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10"/>
    </row>
    <row r="28" spans="1:44" s="519" customFormat="1">
      <c r="A28" s="1485"/>
      <c r="B28" s="1295">
        <v>21</v>
      </c>
      <c r="C28" s="921" t="s">
        <v>142</v>
      </c>
      <c r="D28" s="913"/>
      <c r="E28" s="913"/>
      <c r="F28" s="914"/>
      <c r="G28" s="914"/>
      <c r="H28" s="911">
        <f t="shared" si="4"/>
        <v>0</v>
      </c>
      <c r="I28" s="911">
        <f>Normtid!$B$34</f>
        <v>0.3125</v>
      </c>
      <c r="J28" s="915">
        <f>IF(H28=0,0,H28-I28)</f>
        <v>0</v>
      </c>
      <c r="K28" s="805"/>
      <c r="L28" s="917">
        <f t="shared" si="2"/>
        <v>21</v>
      </c>
      <c r="M28" s="575">
        <f t="shared" si="3"/>
        <v>0</v>
      </c>
      <c r="N28" s="909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5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10"/>
    </row>
    <row r="29" spans="1:44" s="519" customFormat="1">
      <c r="A29" s="1485">
        <v>21</v>
      </c>
      <c r="B29" s="1295">
        <v>22</v>
      </c>
      <c r="C29" s="645" t="s">
        <v>144</v>
      </c>
      <c r="D29" s="913"/>
      <c r="E29" s="913"/>
      <c r="F29" s="914"/>
      <c r="G29" s="914"/>
      <c r="H29" s="911">
        <f t="shared" si="4"/>
        <v>0</v>
      </c>
      <c r="I29" s="911">
        <f>Normtid!$B$34</f>
        <v>0.3125</v>
      </c>
      <c r="J29" s="915">
        <f t="shared" si="1"/>
        <v>0</v>
      </c>
      <c r="K29" s="805"/>
      <c r="L29" s="917">
        <f t="shared" si="2"/>
        <v>22</v>
      </c>
      <c r="M29" s="575">
        <f t="shared" si="3"/>
        <v>0</v>
      </c>
      <c r="N29" s="909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5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10"/>
    </row>
    <row r="30" spans="1:44" s="519" customFormat="1">
      <c r="A30" s="1485"/>
      <c r="B30" s="1295">
        <v>23</v>
      </c>
      <c r="C30" s="644" t="s">
        <v>136</v>
      </c>
      <c r="D30" s="913"/>
      <c r="E30" s="913"/>
      <c r="F30" s="914"/>
      <c r="G30" s="914"/>
      <c r="H30" s="911">
        <f t="shared" si="4"/>
        <v>0</v>
      </c>
      <c r="I30" s="911">
        <f>Normtid!$B$34</f>
        <v>0.3125</v>
      </c>
      <c r="J30" s="915">
        <f t="shared" si="1"/>
        <v>0</v>
      </c>
      <c r="K30" s="805"/>
      <c r="L30" s="917">
        <f t="shared" si="2"/>
        <v>23</v>
      </c>
      <c r="M30" s="542">
        <f t="shared" si="3"/>
        <v>0</v>
      </c>
      <c r="N30" s="909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5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10"/>
    </row>
    <row r="31" spans="1:44" s="531" customFormat="1">
      <c r="A31" s="1485"/>
      <c r="B31" s="1382">
        <v>24</v>
      </c>
      <c r="C31" s="1223" t="s">
        <v>138</v>
      </c>
      <c r="D31" s="764"/>
      <c r="E31" s="764"/>
      <c r="F31" s="765"/>
      <c r="G31" s="765"/>
      <c r="H31" s="906">
        <f t="shared" si="4"/>
        <v>0</v>
      </c>
      <c r="I31" s="906"/>
      <c r="J31" s="778">
        <f t="shared" si="1"/>
        <v>0</v>
      </c>
      <c r="K31" s="866"/>
      <c r="L31" s="900">
        <f t="shared" si="2"/>
        <v>24</v>
      </c>
      <c r="M31" s="542">
        <f t="shared" si="3"/>
        <v>0</v>
      </c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4">
        <f t="shared" si="5"/>
        <v>24</v>
      </c>
      <c r="AC31" s="873"/>
      <c r="AD31" s="871"/>
      <c r="AE31" s="871"/>
      <c r="AF31" s="872"/>
      <c r="AG31" s="873"/>
      <c r="AH31" s="873"/>
      <c r="AI31" s="873"/>
      <c r="AJ31" s="873"/>
      <c r="AK31" s="873"/>
      <c r="AL31" s="873"/>
      <c r="AM31" s="873"/>
      <c r="AN31" s="873"/>
      <c r="AO31" s="873"/>
      <c r="AP31" s="873"/>
      <c r="AQ31" s="873"/>
      <c r="AR31" s="522"/>
    </row>
    <row r="32" spans="1:44" s="520" customFormat="1">
      <c r="A32" s="1494"/>
      <c r="B32" s="1297">
        <v>25</v>
      </c>
      <c r="C32" s="1224" t="s">
        <v>139</v>
      </c>
      <c r="D32" s="764"/>
      <c r="E32" s="764"/>
      <c r="F32" s="765"/>
      <c r="G32" s="765"/>
      <c r="H32" s="906">
        <f t="shared" si="4"/>
        <v>0</v>
      </c>
      <c r="I32" s="906"/>
      <c r="J32" s="778">
        <f t="shared" si="1"/>
        <v>0</v>
      </c>
      <c r="K32" s="819" t="s">
        <v>293</v>
      </c>
      <c r="L32" s="900">
        <f t="shared" si="2"/>
        <v>25</v>
      </c>
      <c r="M32" s="542">
        <f t="shared" si="3"/>
        <v>0</v>
      </c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5"/>
        <v>25</v>
      </c>
      <c r="AC32" s="877"/>
      <c r="AD32" s="875"/>
      <c r="AE32" s="875"/>
      <c r="AF32" s="876"/>
      <c r="AG32" s="877"/>
      <c r="AH32" s="877"/>
      <c r="AI32" s="877"/>
      <c r="AJ32" s="877"/>
      <c r="AK32" s="877"/>
      <c r="AL32" s="877"/>
      <c r="AM32" s="877"/>
      <c r="AN32" s="877"/>
      <c r="AO32" s="877"/>
      <c r="AP32" s="877"/>
      <c r="AQ32" s="877"/>
      <c r="AR32" s="519"/>
    </row>
    <row r="33" spans="1:44" s="519" customFormat="1">
      <c r="A33" s="1485"/>
      <c r="B33" s="1379">
        <v>26</v>
      </c>
      <c r="C33" s="1220" t="s">
        <v>140</v>
      </c>
      <c r="D33" s="913"/>
      <c r="E33" s="913"/>
      <c r="F33" s="914"/>
      <c r="G33" s="914"/>
      <c r="H33" s="911">
        <f t="shared" si="4"/>
        <v>0</v>
      </c>
      <c r="I33" s="911">
        <f>Normtid!$B$34</f>
        <v>0.3125</v>
      </c>
      <c r="J33" s="915">
        <f t="shared" si="1"/>
        <v>0</v>
      </c>
      <c r="K33" s="812"/>
      <c r="L33" s="917">
        <f t="shared" si="2"/>
        <v>26</v>
      </c>
      <c r="M33" s="542">
        <f t="shared" si="3"/>
        <v>0</v>
      </c>
      <c r="N33" s="909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5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10"/>
    </row>
    <row r="34" spans="1:44" s="519" customFormat="1">
      <c r="A34" s="1485"/>
      <c r="B34" s="1296">
        <v>27</v>
      </c>
      <c r="C34" s="1221" t="s">
        <v>141</v>
      </c>
      <c r="D34" s="913"/>
      <c r="E34" s="913"/>
      <c r="F34" s="914"/>
      <c r="G34" s="914"/>
      <c r="H34" s="911">
        <f t="shared" si="4"/>
        <v>0</v>
      </c>
      <c r="I34" s="911">
        <f>Normtid!$B$34</f>
        <v>0.3125</v>
      </c>
      <c r="J34" s="915">
        <f t="shared" si="1"/>
        <v>0</v>
      </c>
      <c r="K34" s="812"/>
      <c r="L34" s="917">
        <f t="shared" si="2"/>
        <v>27</v>
      </c>
      <c r="M34" s="542">
        <f t="shared" si="3"/>
        <v>0</v>
      </c>
      <c r="N34" s="909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5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10"/>
    </row>
    <row r="35" spans="1:44" s="519" customFormat="1">
      <c r="A35" s="1485"/>
      <c r="B35" s="1295">
        <v>28</v>
      </c>
      <c r="C35" s="1219" t="s">
        <v>142</v>
      </c>
      <c r="D35" s="913"/>
      <c r="E35" s="913"/>
      <c r="F35" s="914"/>
      <c r="G35" s="914"/>
      <c r="H35" s="911">
        <f t="shared" si="4"/>
        <v>0</v>
      </c>
      <c r="I35" s="911">
        <f>Normtid!$B$34</f>
        <v>0.3125</v>
      </c>
      <c r="J35" s="915">
        <f t="shared" si="1"/>
        <v>0</v>
      </c>
      <c r="K35" s="812"/>
      <c r="L35" s="917">
        <f t="shared" si="2"/>
        <v>28</v>
      </c>
      <c r="M35" s="575">
        <f t="shared" si="3"/>
        <v>0</v>
      </c>
      <c r="N35" s="909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5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910"/>
    </row>
    <row r="36" spans="1:44" s="520" customFormat="1">
      <c r="A36" s="1485">
        <v>22</v>
      </c>
      <c r="B36" s="1297">
        <v>29</v>
      </c>
      <c r="C36" s="1387" t="s">
        <v>144</v>
      </c>
      <c r="D36" s="764"/>
      <c r="E36" s="764"/>
      <c r="F36" s="765"/>
      <c r="G36" s="765"/>
      <c r="H36" s="906">
        <f t="shared" si="4"/>
        <v>0</v>
      </c>
      <c r="I36" s="906"/>
      <c r="J36" s="907">
        <f t="shared" si="1"/>
        <v>0</v>
      </c>
      <c r="K36" s="866" t="s">
        <v>181</v>
      </c>
      <c r="L36" s="900">
        <f t="shared" si="2"/>
        <v>29</v>
      </c>
      <c r="M36" s="575">
        <f t="shared" si="3"/>
        <v>0</v>
      </c>
      <c r="N36" s="759"/>
      <c r="O36" s="759"/>
      <c r="P36" s="759"/>
      <c r="Q36" s="759"/>
      <c r="R36" s="759"/>
      <c r="S36" s="759"/>
      <c r="T36" s="759"/>
      <c r="U36" s="759"/>
      <c r="V36" s="759"/>
      <c r="W36" s="759"/>
      <c r="X36" s="759"/>
      <c r="Y36" s="759"/>
      <c r="Z36" s="759"/>
      <c r="AA36" s="759"/>
      <c r="AB36" s="754">
        <f t="shared" si="5"/>
        <v>29</v>
      </c>
      <c r="AC36" s="877"/>
      <c r="AD36" s="875"/>
      <c r="AE36" s="875"/>
      <c r="AF36" s="876"/>
      <c r="AG36" s="877"/>
      <c r="AH36" s="877"/>
      <c r="AI36" s="877"/>
      <c r="AJ36" s="877"/>
      <c r="AK36" s="877"/>
      <c r="AL36" s="877"/>
      <c r="AM36" s="877"/>
      <c r="AN36" s="877"/>
      <c r="AO36" s="877"/>
      <c r="AP36" s="877"/>
      <c r="AQ36" s="877"/>
      <c r="AR36" s="519"/>
    </row>
    <row r="37" spans="1:44" s="20" customFormat="1">
      <c r="A37" s="1111"/>
      <c r="B37" s="1307">
        <v>30</v>
      </c>
      <c r="C37" s="1219" t="s">
        <v>136</v>
      </c>
      <c r="D37" s="947"/>
      <c r="E37" s="913"/>
      <c r="F37" s="920"/>
      <c r="G37" s="920"/>
      <c r="H37" s="911">
        <f t="shared" si="4"/>
        <v>0</v>
      </c>
      <c r="I37" s="911">
        <f>Normtid!$B$34</f>
        <v>0.3125</v>
      </c>
      <c r="J37" s="915">
        <f t="shared" si="1"/>
        <v>0</v>
      </c>
      <c r="K37" s="941"/>
      <c r="L37" s="917">
        <f t="shared" si="2"/>
        <v>30</v>
      </c>
      <c r="M37" s="542">
        <f t="shared" si="3"/>
        <v>0</v>
      </c>
      <c r="N37" s="923"/>
      <c r="O37" s="814"/>
      <c r="P37" s="814"/>
      <c r="Q37" s="814"/>
      <c r="R37" s="814"/>
      <c r="S37" s="814"/>
      <c r="T37" s="814"/>
      <c r="U37" s="814"/>
      <c r="V37" s="814"/>
      <c r="W37" s="814"/>
      <c r="X37" s="814"/>
      <c r="Y37" s="814"/>
      <c r="Z37" s="814"/>
      <c r="AA37" s="814"/>
      <c r="AB37" s="813">
        <f t="shared" si="5"/>
        <v>30</v>
      </c>
      <c r="AC37" s="814"/>
      <c r="AD37" s="814"/>
      <c r="AE37" s="814"/>
      <c r="AF37" s="814"/>
      <c r="AG37" s="814"/>
      <c r="AH37" s="814"/>
      <c r="AI37" s="814"/>
      <c r="AJ37" s="814"/>
      <c r="AK37" s="814"/>
      <c r="AL37" s="814"/>
      <c r="AM37" s="814"/>
      <c r="AN37" s="814"/>
      <c r="AO37" s="814"/>
      <c r="AP37" s="814"/>
      <c r="AQ37" s="924"/>
    </row>
    <row r="38" spans="1:44" s="506" customFormat="1">
      <c r="A38" s="1441"/>
      <c r="B38" s="1214">
        <v>31</v>
      </c>
      <c r="C38" s="1385" t="s">
        <v>138</v>
      </c>
      <c r="D38" s="615"/>
      <c r="E38" s="764"/>
      <c r="F38" s="765"/>
      <c r="G38" s="765"/>
      <c r="H38" s="948">
        <f t="shared" si="4"/>
        <v>0</v>
      </c>
      <c r="I38" s="906"/>
      <c r="J38" s="949">
        <f t="shared" si="1"/>
        <v>0</v>
      </c>
      <c r="K38" s="1304"/>
      <c r="L38" s="1386">
        <f t="shared" si="2"/>
        <v>31</v>
      </c>
      <c r="M38" s="550">
        <f t="shared" ref="M38" si="6">-(N38+O38+P38+Q38+R38+S38+T38+U38+V38+W38+X38+Y38+Z38+AA38+AC38+AD38+AE38+AF38+AG38+AH38+AJ38+AL38+AN38+AP38)+H38</f>
        <v>0</v>
      </c>
      <c r="N38" s="927"/>
      <c r="O38" s="927"/>
      <c r="P38" s="927"/>
      <c r="Q38" s="927"/>
      <c r="R38" s="927"/>
      <c r="S38" s="927"/>
      <c r="T38" s="927"/>
      <c r="U38" s="927"/>
      <c r="V38" s="927"/>
      <c r="W38" s="927"/>
      <c r="X38" s="927"/>
      <c r="Y38" s="927"/>
      <c r="Z38" s="927"/>
      <c r="AA38" s="927"/>
      <c r="AB38" s="822">
        <f t="shared" si="5"/>
        <v>31</v>
      </c>
      <c r="AC38" s="928"/>
      <c r="AD38" s="929"/>
      <c r="AE38" s="929"/>
      <c r="AF38" s="930"/>
      <c r="AG38" s="928"/>
      <c r="AH38" s="928"/>
      <c r="AI38" s="928"/>
      <c r="AJ38" s="928"/>
      <c r="AK38" s="928"/>
      <c r="AL38" s="928"/>
      <c r="AM38" s="928"/>
      <c r="AN38" s="928"/>
      <c r="AO38" s="928"/>
      <c r="AP38" s="928"/>
      <c r="AQ38" s="928"/>
      <c r="AR38" s="505"/>
    </row>
    <row r="39" spans="1:44" s="177" customFormat="1">
      <c r="A39" s="711" t="s">
        <v>145</v>
      </c>
      <c r="B39" s="712"/>
      <c r="C39" s="713"/>
      <c r="D39" s="714"/>
      <c r="E39" s="931"/>
      <c r="F39" s="932"/>
      <c r="G39" s="933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17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(April!J42)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17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6.25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17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 t="shared" ref="N42:AQ42" si="7">SUM(N8:N38)</f>
        <v>0</v>
      </c>
      <c r="O42" s="320">
        <f t="shared" si="7"/>
        <v>0</v>
      </c>
      <c r="P42" s="320">
        <f t="shared" si="7"/>
        <v>0</v>
      </c>
      <c r="Q42" s="320">
        <f t="shared" si="7"/>
        <v>0</v>
      </c>
      <c r="R42" s="320">
        <f t="shared" si="7"/>
        <v>0</v>
      </c>
      <c r="S42" s="320">
        <f t="shared" si="7"/>
        <v>0</v>
      </c>
      <c r="T42" s="320">
        <f t="shared" si="7"/>
        <v>0</v>
      </c>
      <c r="U42" s="320">
        <f t="shared" si="7"/>
        <v>0</v>
      </c>
      <c r="V42" s="320">
        <f t="shared" si="7"/>
        <v>0</v>
      </c>
      <c r="W42" s="320">
        <f t="shared" si="7"/>
        <v>0</v>
      </c>
      <c r="X42" s="320">
        <f t="shared" si="7"/>
        <v>0</v>
      </c>
      <c r="Y42" s="320">
        <f t="shared" si="7"/>
        <v>0</v>
      </c>
      <c r="Z42" s="320">
        <f t="shared" si="7"/>
        <v>0</v>
      </c>
      <c r="AA42" s="320">
        <f t="shared" si="7"/>
        <v>0</v>
      </c>
      <c r="AB42" s="320"/>
      <c r="AC42" s="320">
        <f t="shared" si="7"/>
        <v>0</v>
      </c>
      <c r="AD42" s="320">
        <f t="shared" si="7"/>
        <v>0</v>
      </c>
      <c r="AE42" s="320">
        <f t="shared" si="7"/>
        <v>0</v>
      </c>
      <c r="AF42" s="320">
        <f t="shared" si="7"/>
        <v>0</v>
      </c>
      <c r="AG42" s="320">
        <f t="shared" si="7"/>
        <v>0</v>
      </c>
      <c r="AH42" s="320">
        <f t="shared" si="7"/>
        <v>0</v>
      </c>
      <c r="AI42" s="320">
        <f t="shared" si="7"/>
        <v>0</v>
      </c>
      <c r="AJ42" s="320">
        <f t="shared" si="7"/>
        <v>0</v>
      </c>
      <c r="AK42" s="320">
        <f t="shared" si="7"/>
        <v>0</v>
      </c>
      <c r="AL42" s="320">
        <f t="shared" si="7"/>
        <v>0</v>
      </c>
      <c r="AM42" s="320">
        <f t="shared" si="7"/>
        <v>0</v>
      </c>
      <c r="AN42" s="320">
        <f t="shared" si="7"/>
        <v>0</v>
      </c>
      <c r="AO42" s="320">
        <f t="shared" si="7"/>
        <v>0</v>
      </c>
      <c r="AP42" s="320">
        <f t="shared" si="7"/>
        <v>0</v>
      </c>
      <c r="AQ42" s="320">
        <f t="shared" si="7"/>
        <v>0</v>
      </c>
      <c r="AR42" s="17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SUM(M42)+April!M42</f>
        <v>0</v>
      </c>
      <c r="N43" s="318">
        <f>SUM(N42)+April!N42</f>
        <v>0</v>
      </c>
      <c r="O43" s="318">
        <f>SUM(O42)+April!O42</f>
        <v>0</v>
      </c>
      <c r="P43" s="318">
        <f>SUM(P42)+April!P42</f>
        <v>0</v>
      </c>
      <c r="Q43" s="318">
        <f>SUM(Q42)+April!Q42</f>
        <v>0</v>
      </c>
      <c r="R43" s="318">
        <f>SUM(R42)+April!R42</f>
        <v>0</v>
      </c>
      <c r="S43" s="318">
        <f>SUM(S42)+April!S42</f>
        <v>0</v>
      </c>
      <c r="T43" s="318">
        <f>SUM(T42)+April!T42</f>
        <v>0</v>
      </c>
      <c r="U43" s="318">
        <f>SUM(U42)+April!U42</f>
        <v>0</v>
      </c>
      <c r="V43" s="318">
        <f>SUM(V42)+April!V42</f>
        <v>0</v>
      </c>
      <c r="W43" s="318">
        <f>SUM(W42)+April!W42</f>
        <v>0</v>
      </c>
      <c r="X43" s="318">
        <f>SUM(X42)+April!X42</f>
        <v>0</v>
      </c>
      <c r="Y43" s="318">
        <f>SUM(Y42)+April!Y42</f>
        <v>0</v>
      </c>
      <c r="Z43" s="318">
        <f>SUM(Z42)+April!Z42</f>
        <v>0</v>
      </c>
      <c r="AA43" s="318">
        <f>SUM(AA42)+April!AA42</f>
        <v>0</v>
      </c>
      <c r="AB43" s="318"/>
      <c r="AC43" s="318">
        <f>SUM(AC42)+April!AC42</f>
        <v>0</v>
      </c>
      <c r="AD43" s="318">
        <f>SUM(AD42)+April!AD42</f>
        <v>0</v>
      </c>
      <c r="AE43" s="318">
        <f>SUM(AE42)+April!AE42</f>
        <v>0</v>
      </c>
      <c r="AF43" s="318">
        <f>SUM(AF42)+April!AF42</f>
        <v>0</v>
      </c>
      <c r="AG43" s="318">
        <f>SUM(AG42)+April!AG42</f>
        <v>0</v>
      </c>
      <c r="AH43" s="318">
        <f>SUM(AH42)+April!AH42</f>
        <v>0</v>
      </c>
      <c r="AI43" s="318">
        <f>SUM(AI42)+April!AI42</f>
        <v>0</v>
      </c>
      <c r="AJ43" s="318">
        <f>SUM(AJ42)+April!AJ42</f>
        <v>0</v>
      </c>
      <c r="AK43" s="318">
        <f>SUM(AK42)+April!AK42</f>
        <v>0</v>
      </c>
      <c r="AL43" s="318">
        <f>SUM(AL42)+April!AL42</f>
        <v>0</v>
      </c>
      <c r="AM43" s="318">
        <f>SUM(AM42)+April!AM42</f>
        <v>0</v>
      </c>
      <c r="AN43" s="318">
        <f>SUM(AN42)+April!AN42</f>
        <v>0</v>
      </c>
      <c r="AO43" s="318">
        <f>SUM(AO42)+April!AO42</f>
        <v>0</v>
      </c>
      <c r="AP43" s="318">
        <f>SUM(AP42)+April!AP42</f>
        <v>0</v>
      </c>
      <c r="AQ43" s="318">
        <f>SUM(AQ42)+April!AQ42</f>
        <v>0</v>
      </c>
      <c r="AR43" s="17"/>
    </row>
    <row r="44" spans="1:44" ht="12.75" hidden="1" customHeight="1">
      <c r="A44" s="295" t="s">
        <v>151</v>
      </c>
      <c r="C44" s="934"/>
      <c r="G44" s="17" t="e">
        <f>(H9+H10+H11+H12+H13+H14+H15+H16+H17+H18+H19+H20+H21+H22+H23+H24+H25+H26+H27+H28+H29+H30+H31+H32+H33+H34+H35+#REF!+#REF!+#REF!+#REF!)*24</f>
        <v>#REF!</v>
      </c>
      <c r="I44" s="22"/>
      <c r="S44" s="26" t="s">
        <v>182</v>
      </c>
      <c r="AB44" s="185"/>
      <c r="AD44" s="25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  <c r="AD45" s="25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AB46" s="185"/>
    </row>
    <row r="47" spans="1:44">
      <c r="A47" s="295"/>
      <c r="C47" s="295"/>
      <c r="G47" s="22"/>
      <c r="S47" s="26"/>
      <c r="AB47" s="185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54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H41" sqref="H41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7.42578125" style="19" customWidth="1" outlineLevel="1"/>
    <col min="19" max="19" width="6" style="19" customWidth="1" outlineLevel="1"/>
    <col min="20" max="21" width="6" style="17" customWidth="1" outlineLevel="1"/>
    <col min="22" max="22" width="7" style="17" customWidth="1" outlineLevel="1"/>
    <col min="23" max="24" width="6" style="17" customWidth="1" outlineLevel="1"/>
    <col min="25" max="25" width="6.5703125" style="17" customWidth="1" outlineLevel="1"/>
    <col min="26" max="26" width="6" style="17" customWidth="1" outlineLevel="1"/>
    <col min="27" max="27" width="6.285156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57"/>
      <c r="D1" s="29"/>
      <c r="E1" s="29"/>
      <c r="F1" s="36"/>
      <c r="G1" s="5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6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40" t="s">
        <v>93</v>
      </c>
      <c r="B3" s="9"/>
      <c r="C3" s="15"/>
      <c r="D3" s="6" t="s">
        <v>183</v>
      </c>
      <c r="F3" s="16"/>
      <c r="G3" s="6"/>
      <c r="H3" s="9"/>
      <c r="J3" s="11"/>
      <c r="K3" s="5"/>
      <c r="L3" s="5" t="str">
        <f t="shared" ref="L3:L4" si="1">+A3</f>
        <v xml:space="preserve">Månad: </v>
      </c>
      <c r="M3" s="71" t="str">
        <f>$D$3</f>
        <v>Juni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Juni</v>
      </c>
      <c r="AD3" s="13"/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936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">
        <v>107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">
        <v>107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1341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/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/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0" customFormat="1">
      <c r="A8" s="576">
        <v>22</v>
      </c>
      <c r="B8" s="1232">
        <v>1</v>
      </c>
      <c r="C8" s="768" t="s">
        <v>139</v>
      </c>
      <c r="D8" s="764"/>
      <c r="E8" s="764"/>
      <c r="F8" s="765"/>
      <c r="G8" s="765"/>
      <c r="H8" s="766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06"/>
      <c r="J8" s="907">
        <f>IF(H8=0,0,H8-I8)</f>
        <v>0</v>
      </c>
      <c r="K8" s="866"/>
      <c r="L8" s="767">
        <f t="shared" ref="L8:L37" si="2">B8</f>
        <v>1</v>
      </c>
      <c r="M8" s="814">
        <f t="shared" ref="M8:M33" si="3"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9"/>
      <c r="AI8" s="809"/>
      <c r="AJ8" s="809"/>
      <c r="AK8" s="809"/>
      <c r="AL8" s="809"/>
      <c r="AM8" s="809"/>
      <c r="AN8" s="809"/>
      <c r="AO8" s="809"/>
      <c r="AP8" s="809"/>
      <c r="AQ8" s="809"/>
      <c r="AR8" s="20"/>
    </row>
    <row r="9" spans="1:44" s="20" customFormat="1">
      <c r="A9" s="1488"/>
      <c r="B9" s="1388">
        <v>2</v>
      </c>
      <c r="C9" s="747" t="s">
        <v>140</v>
      </c>
      <c r="D9" s="913"/>
      <c r="E9" s="913"/>
      <c r="F9" s="914"/>
      <c r="G9" s="914"/>
      <c r="H9" s="750">
        <f t="shared" ref="H9:H37" si="4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911">
        <f>Normtid!$B$34</f>
        <v>0.3125</v>
      </c>
      <c r="J9" s="915">
        <f t="shared" ref="J9:J14" si="5">IF(H9=0,0,H9-I9)</f>
        <v>0</v>
      </c>
      <c r="K9" s="812"/>
      <c r="L9" s="813">
        <f t="shared" si="2"/>
        <v>2</v>
      </c>
      <c r="M9" s="814">
        <f t="shared" si="3"/>
        <v>0</v>
      </c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>
        <f t="shared" ref="AB9:AB37" si="6">+L9</f>
        <v>2</v>
      </c>
      <c r="AC9" s="814"/>
      <c r="AD9" s="814"/>
      <c r="AE9" s="814"/>
      <c r="AF9" s="814"/>
      <c r="AG9" s="814"/>
      <c r="AH9" s="814"/>
      <c r="AI9" s="814"/>
      <c r="AJ9" s="814"/>
      <c r="AK9" s="814"/>
      <c r="AL9" s="814"/>
      <c r="AM9" s="814"/>
      <c r="AN9" s="814"/>
      <c r="AO9" s="814"/>
      <c r="AP9" s="814"/>
      <c r="AQ9" s="814"/>
    </row>
    <row r="10" spans="1:44" s="20" customFormat="1" ht="12.75" customHeight="1">
      <c r="A10" s="1485"/>
      <c r="B10" s="1422">
        <v>3</v>
      </c>
      <c r="C10" s="747" t="s">
        <v>141</v>
      </c>
      <c r="D10" s="913"/>
      <c r="E10" s="913"/>
      <c r="F10" s="914"/>
      <c r="G10" s="914"/>
      <c r="H10" s="750">
        <f t="shared" si="4"/>
        <v>0</v>
      </c>
      <c r="I10" s="911">
        <f>Normtid!$B$34</f>
        <v>0.3125</v>
      </c>
      <c r="J10" s="915">
        <f t="shared" si="5"/>
        <v>0</v>
      </c>
      <c r="K10" s="812"/>
      <c r="L10" s="813">
        <f t="shared" si="2"/>
        <v>3</v>
      </c>
      <c r="M10" s="814">
        <f t="shared" si="3"/>
        <v>0</v>
      </c>
      <c r="N10" s="814"/>
      <c r="O10" s="814"/>
      <c r="P10" s="814"/>
      <c r="Q10" s="814"/>
      <c r="R10" s="814"/>
      <c r="S10" s="814"/>
      <c r="T10" s="814"/>
      <c r="U10" s="814"/>
      <c r="V10" s="814"/>
      <c r="W10" s="814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814"/>
    </row>
    <row r="11" spans="1:44" s="519" customFormat="1">
      <c r="A11" s="1485"/>
      <c r="B11" s="1300">
        <v>4</v>
      </c>
      <c r="C11" s="747" t="s">
        <v>142</v>
      </c>
      <c r="D11" s="913"/>
      <c r="E11" s="913"/>
      <c r="F11" s="914"/>
      <c r="G11" s="914"/>
      <c r="H11" s="750">
        <f t="shared" si="4"/>
        <v>0</v>
      </c>
      <c r="I11" s="911">
        <f>Normtid!$B$34</f>
        <v>0.3125</v>
      </c>
      <c r="J11" s="915">
        <f t="shared" si="5"/>
        <v>0</v>
      </c>
      <c r="K11" s="812"/>
      <c r="L11" s="813">
        <f t="shared" si="2"/>
        <v>4</v>
      </c>
      <c r="M11" s="816">
        <f t="shared" si="3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6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816"/>
    </row>
    <row r="12" spans="1:44" s="519" customFormat="1">
      <c r="A12" s="1485">
        <v>23</v>
      </c>
      <c r="B12" s="1300">
        <v>5</v>
      </c>
      <c r="C12" s="747" t="s">
        <v>144</v>
      </c>
      <c r="D12" s="913"/>
      <c r="E12" s="913"/>
      <c r="F12" s="914"/>
      <c r="G12" s="914"/>
      <c r="H12" s="750">
        <f t="shared" si="4"/>
        <v>0</v>
      </c>
      <c r="I12" s="911">
        <f>Normtid!$B$34</f>
        <v>0.3125</v>
      </c>
      <c r="J12" s="915">
        <f t="shared" si="5"/>
        <v>0</v>
      </c>
      <c r="K12" s="812"/>
      <c r="L12" s="813">
        <f t="shared" ref="L12" si="7">B12</f>
        <v>5</v>
      </c>
      <c r="M12" s="816">
        <f t="shared" si="3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</row>
    <row r="13" spans="1:44" s="520" customFormat="1">
      <c r="A13" s="1485"/>
      <c r="B13" s="1301">
        <v>6</v>
      </c>
      <c r="C13" s="763" t="s">
        <v>136</v>
      </c>
      <c r="D13" s="938"/>
      <c r="E13" s="938"/>
      <c r="F13" s="939"/>
      <c r="G13" s="939"/>
      <c r="H13" s="940">
        <f t="shared" si="4"/>
        <v>0</v>
      </c>
      <c r="I13" s="906"/>
      <c r="J13" s="907">
        <f t="shared" si="5"/>
        <v>0</v>
      </c>
      <c r="K13" s="866" t="s">
        <v>184</v>
      </c>
      <c r="L13" s="767">
        <f t="shared" ref="L13" si="8">B13</f>
        <v>6</v>
      </c>
      <c r="M13" s="816">
        <f t="shared" si="3"/>
        <v>0</v>
      </c>
      <c r="N13" s="759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6"/>
        <v>6</v>
      </c>
      <c r="AC13" s="759"/>
      <c r="AD13" s="760"/>
      <c r="AE13" s="760"/>
      <c r="AF13" s="761"/>
      <c r="AG13" s="759"/>
      <c r="AH13" s="759"/>
      <c r="AI13" s="759"/>
      <c r="AJ13" s="759"/>
      <c r="AK13" s="759"/>
      <c r="AL13" s="759"/>
      <c r="AM13" s="759"/>
      <c r="AN13" s="759"/>
      <c r="AO13" s="759"/>
      <c r="AP13" s="759"/>
      <c r="AQ13" s="759"/>
      <c r="AR13" s="519"/>
    </row>
    <row r="14" spans="1:44" s="50" customFormat="1">
      <c r="A14" s="1485"/>
      <c r="B14" s="1368">
        <v>7</v>
      </c>
      <c r="C14" s="763" t="s">
        <v>138</v>
      </c>
      <c r="D14" s="764"/>
      <c r="E14" s="764"/>
      <c r="F14" s="765"/>
      <c r="G14" s="765"/>
      <c r="H14" s="766">
        <f t="shared" si="4"/>
        <v>0</v>
      </c>
      <c r="I14" s="906"/>
      <c r="J14" s="907">
        <f t="shared" si="5"/>
        <v>0</v>
      </c>
      <c r="K14" s="1383"/>
      <c r="L14" s="767">
        <f t="shared" si="2"/>
        <v>7</v>
      </c>
      <c r="M14" s="814">
        <f t="shared" si="3"/>
        <v>0</v>
      </c>
      <c r="N14" s="806"/>
      <c r="O14" s="806"/>
      <c r="P14" s="806"/>
      <c r="Q14" s="806"/>
      <c r="R14" s="806"/>
      <c r="S14" s="806"/>
      <c r="T14" s="806"/>
      <c r="U14" s="806"/>
      <c r="V14" s="806"/>
      <c r="W14" s="806"/>
      <c r="X14" s="806"/>
      <c r="Y14" s="806"/>
      <c r="Z14" s="806"/>
      <c r="AA14" s="806"/>
      <c r="AB14" s="752">
        <f t="shared" si="6"/>
        <v>7</v>
      </c>
      <c r="AC14" s="806"/>
      <c r="AD14" s="807"/>
      <c r="AE14" s="807"/>
      <c r="AF14" s="808"/>
      <c r="AG14" s="806"/>
      <c r="AH14" s="806"/>
      <c r="AI14" s="806"/>
      <c r="AJ14" s="806"/>
      <c r="AK14" s="806"/>
      <c r="AL14" s="806"/>
      <c r="AM14" s="806"/>
      <c r="AN14" s="806"/>
      <c r="AO14" s="806"/>
      <c r="AP14" s="806"/>
      <c r="AQ14" s="806"/>
      <c r="AR14" s="20"/>
    </row>
    <row r="15" spans="1:44" s="50" customFormat="1">
      <c r="A15" s="1485"/>
      <c r="B15" s="1301">
        <v>8</v>
      </c>
      <c r="C15" s="768" t="s">
        <v>139</v>
      </c>
      <c r="D15" s="764"/>
      <c r="E15" s="764"/>
      <c r="F15" s="765"/>
      <c r="G15" s="765"/>
      <c r="H15" s="766">
        <f t="shared" si="4"/>
        <v>0</v>
      </c>
      <c r="I15" s="906"/>
      <c r="J15" s="907">
        <f t="shared" ref="J15:J37" si="9">IF(H15=0,0,H15-I15)</f>
        <v>0</v>
      </c>
      <c r="K15" s="866"/>
      <c r="L15" s="767">
        <v>8</v>
      </c>
      <c r="M15" s="814">
        <f t="shared" si="3"/>
        <v>0</v>
      </c>
      <c r="N15" s="809"/>
      <c r="O15" s="809"/>
      <c r="P15" s="809"/>
      <c r="Q15" s="809"/>
      <c r="R15" s="809"/>
      <c r="S15" s="809"/>
      <c r="T15" s="809"/>
      <c r="U15" s="809"/>
      <c r="V15" s="809"/>
      <c r="W15" s="809"/>
      <c r="X15" s="809"/>
      <c r="Y15" s="809"/>
      <c r="Z15" s="809"/>
      <c r="AA15" s="809"/>
      <c r="AB15" s="752">
        <f t="shared" si="6"/>
        <v>8</v>
      </c>
      <c r="AC15" s="809"/>
      <c r="AD15" s="810"/>
      <c r="AE15" s="810"/>
      <c r="AF15" s="811"/>
      <c r="AG15" s="809"/>
      <c r="AH15" s="809"/>
      <c r="AI15" s="809"/>
      <c r="AJ15" s="809"/>
      <c r="AK15" s="809"/>
      <c r="AL15" s="809"/>
      <c r="AM15" s="809"/>
      <c r="AN15" s="809"/>
      <c r="AO15" s="809"/>
      <c r="AP15" s="809"/>
      <c r="AQ15" s="809"/>
      <c r="AR15" s="20"/>
    </row>
    <row r="16" spans="1:44" s="20" customFormat="1">
      <c r="A16" s="1490"/>
      <c r="B16" s="1300">
        <v>9</v>
      </c>
      <c r="C16" s="747" t="s">
        <v>140</v>
      </c>
      <c r="D16" s="913"/>
      <c r="E16" s="913"/>
      <c r="F16" s="914"/>
      <c r="G16" s="914"/>
      <c r="H16" s="750">
        <f t="shared" si="4"/>
        <v>0</v>
      </c>
      <c r="I16" s="1395">
        <f>Normtid!$B$34</f>
        <v>0.3125</v>
      </c>
      <c r="J16" s="915">
        <f t="shared" si="9"/>
        <v>0</v>
      </c>
      <c r="K16" s="812"/>
      <c r="L16" s="813">
        <f t="shared" si="2"/>
        <v>9</v>
      </c>
      <c r="M16" s="814">
        <f t="shared" si="3"/>
        <v>0</v>
      </c>
      <c r="N16" s="814"/>
      <c r="O16" s="814"/>
      <c r="P16" s="814"/>
      <c r="Q16" s="814"/>
      <c r="R16" s="814"/>
      <c r="S16" s="814"/>
      <c r="T16" s="814"/>
      <c r="U16" s="814"/>
      <c r="V16" s="814"/>
      <c r="W16" s="814"/>
      <c r="X16" s="814"/>
      <c r="Y16" s="814"/>
      <c r="Z16" s="814"/>
      <c r="AA16" s="814"/>
      <c r="AB16" s="813">
        <f t="shared" si="6"/>
        <v>9</v>
      </c>
      <c r="AC16" s="814"/>
      <c r="AD16" s="814"/>
      <c r="AE16" s="814"/>
      <c r="AF16" s="814"/>
      <c r="AG16" s="814"/>
      <c r="AH16" s="814"/>
      <c r="AI16" s="814"/>
      <c r="AJ16" s="814"/>
      <c r="AK16" s="814"/>
      <c r="AL16" s="814"/>
      <c r="AM16" s="814"/>
      <c r="AN16" s="814"/>
      <c r="AO16" s="814"/>
      <c r="AP16" s="814"/>
      <c r="AQ16" s="814"/>
    </row>
    <row r="17" spans="1:44" s="20" customFormat="1">
      <c r="A17" s="1485"/>
      <c r="B17" s="1300">
        <v>10</v>
      </c>
      <c r="C17" s="747" t="s">
        <v>141</v>
      </c>
      <c r="D17" s="913"/>
      <c r="E17" s="913"/>
      <c r="F17" s="914"/>
      <c r="G17" s="914"/>
      <c r="H17" s="750">
        <f t="shared" si="4"/>
        <v>0</v>
      </c>
      <c r="I17" s="1395">
        <f>Normtid!$B$34</f>
        <v>0.3125</v>
      </c>
      <c r="J17" s="915">
        <f t="shared" si="9"/>
        <v>0</v>
      </c>
      <c r="K17" s="812"/>
      <c r="L17" s="813">
        <f t="shared" si="2"/>
        <v>10</v>
      </c>
      <c r="M17" s="814">
        <f t="shared" si="3"/>
        <v>0</v>
      </c>
      <c r="N17" s="814"/>
      <c r="O17" s="814"/>
      <c r="P17" s="814"/>
      <c r="Q17" s="814"/>
      <c r="R17" s="814"/>
      <c r="S17" s="814"/>
      <c r="T17" s="814"/>
      <c r="U17" s="814"/>
      <c r="V17" s="814"/>
      <c r="W17" s="814"/>
      <c r="X17" s="814"/>
      <c r="Y17" s="814"/>
      <c r="Z17" s="814"/>
      <c r="AA17" s="814"/>
      <c r="AB17" s="813">
        <f t="shared" si="6"/>
        <v>10</v>
      </c>
      <c r="AC17" s="814"/>
      <c r="AD17" s="814"/>
      <c r="AE17" s="814"/>
      <c r="AF17" s="814"/>
      <c r="AG17" s="814"/>
      <c r="AH17" s="814"/>
      <c r="AI17" s="814"/>
      <c r="AJ17" s="814"/>
      <c r="AK17" s="814"/>
      <c r="AL17" s="814"/>
      <c r="AM17" s="814"/>
      <c r="AN17" s="814"/>
      <c r="AO17" s="814"/>
      <c r="AP17" s="814"/>
      <c r="AQ17" s="814"/>
    </row>
    <row r="18" spans="1:44" s="519" customFormat="1">
      <c r="A18" s="1485"/>
      <c r="B18" s="1300">
        <v>11</v>
      </c>
      <c r="C18" s="747" t="s">
        <v>142</v>
      </c>
      <c r="D18" s="913"/>
      <c r="E18" s="913"/>
      <c r="F18" s="914"/>
      <c r="G18" s="914"/>
      <c r="H18" s="750">
        <f t="shared" si="4"/>
        <v>0</v>
      </c>
      <c r="I18" s="1395">
        <f>Normtid!$B$34</f>
        <v>0.3125</v>
      </c>
      <c r="J18" s="915">
        <f t="shared" si="9"/>
        <v>0</v>
      </c>
      <c r="K18" s="812"/>
      <c r="L18" s="813">
        <f t="shared" si="2"/>
        <v>11</v>
      </c>
      <c r="M18" s="816">
        <f t="shared" si="3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816"/>
    </row>
    <row r="19" spans="1:44" s="519" customFormat="1">
      <c r="A19" s="1485">
        <v>24</v>
      </c>
      <c r="B19" s="1300">
        <v>12</v>
      </c>
      <c r="C19" s="747" t="s">
        <v>144</v>
      </c>
      <c r="D19" s="913"/>
      <c r="E19" s="913"/>
      <c r="F19" s="914"/>
      <c r="G19" s="914"/>
      <c r="H19" s="750">
        <f t="shared" si="4"/>
        <v>0</v>
      </c>
      <c r="I19" s="1395">
        <f>Normtid!$B$34</f>
        <v>0.3125</v>
      </c>
      <c r="J19" s="915">
        <f t="shared" si="9"/>
        <v>0</v>
      </c>
      <c r="K19" s="812"/>
      <c r="L19" s="813">
        <f t="shared" si="2"/>
        <v>12</v>
      </c>
      <c r="M19" s="816">
        <f t="shared" si="3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</row>
    <row r="20" spans="1:44" s="20" customFormat="1">
      <c r="A20" s="1485"/>
      <c r="B20" s="1300">
        <v>13</v>
      </c>
      <c r="C20" s="747" t="s">
        <v>136</v>
      </c>
      <c r="D20" s="913"/>
      <c r="E20" s="913"/>
      <c r="F20" s="914"/>
      <c r="G20" s="914"/>
      <c r="H20" s="750">
        <f t="shared" si="4"/>
        <v>0</v>
      </c>
      <c r="I20" s="1395">
        <f>Normtid!$B$34</f>
        <v>0.3125</v>
      </c>
      <c r="J20" s="915">
        <f t="shared" si="9"/>
        <v>0</v>
      </c>
      <c r="K20" s="812"/>
      <c r="L20" s="813">
        <f t="shared" si="2"/>
        <v>13</v>
      </c>
      <c r="M20" s="814">
        <f t="shared" si="3"/>
        <v>0</v>
      </c>
      <c r="N20" s="814"/>
      <c r="O20" s="814"/>
      <c r="P20" s="814"/>
      <c r="Q20" s="814"/>
      <c r="R20" s="814"/>
      <c r="S20" s="814"/>
      <c r="T20" s="814"/>
      <c r="U20" s="814"/>
      <c r="V20" s="814"/>
      <c r="W20" s="814"/>
      <c r="X20" s="814"/>
      <c r="Y20" s="814"/>
      <c r="Z20" s="814"/>
      <c r="AA20" s="814"/>
      <c r="AB20" s="813">
        <f t="shared" si="6"/>
        <v>13</v>
      </c>
      <c r="AC20" s="814"/>
      <c r="AD20" s="814"/>
      <c r="AE20" s="814"/>
      <c r="AF20" s="814"/>
      <c r="AG20" s="814"/>
      <c r="AH20" s="814"/>
      <c r="AI20" s="814"/>
      <c r="AJ20" s="814"/>
      <c r="AK20" s="814"/>
      <c r="AL20" s="814"/>
      <c r="AM20" s="814"/>
      <c r="AN20" s="814"/>
      <c r="AO20" s="814"/>
      <c r="AP20" s="814"/>
      <c r="AQ20" s="814"/>
    </row>
    <row r="21" spans="1:44" s="50" customFormat="1">
      <c r="A21" s="1485"/>
      <c r="B21" s="1368">
        <v>14</v>
      </c>
      <c r="C21" s="763" t="s">
        <v>138</v>
      </c>
      <c r="D21" s="764"/>
      <c r="E21" s="764"/>
      <c r="F21" s="765"/>
      <c r="G21" s="765"/>
      <c r="H21" s="766">
        <f t="shared" si="4"/>
        <v>0</v>
      </c>
      <c r="I21" s="906"/>
      <c r="J21" s="907">
        <f t="shared" si="9"/>
        <v>0</v>
      </c>
      <c r="K21" s="866"/>
      <c r="L21" s="767">
        <f t="shared" si="2"/>
        <v>14</v>
      </c>
      <c r="M21" s="814">
        <f t="shared" si="3"/>
        <v>0</v>
      </c>
      <c r="N21" s="806"/>
      <c r="O21" s="806"/>
      <c r="P21" s="806"/>
      <c r="Q21" s="806"/>
      <c r="R21" s="806"/>
      <c r="S21" s="806"/>
      <c r="T21" s="806"/>
      <c r="U21" s="806"/>
      <c r="V21" s="806"/>
      <c r="W21" s="806"/>
      <c r="X21" s="806"/>
      <c r="Y21" s="806"/>
      <c r="Z21" s="806"/>
      <c r="AA21" s="806"/>
      <c r="AB21" s="752">
        <f t="shared" si="6"/>
        <v>14</v>
      </c>
      <c r="AC21" s="806"/>
      <c r="AD21" s="807"/>
      <c r="AE21" s="807"/>
      <c r="AF21" s="808"/>
      <c r="AG21" s="806"/>
      <c r="AH21" s="806"/>
      <c r="AI21" s="806"/>
      <c r="AJ21" s="806"/>
      <c r="AK21" s="806"/>
      <c r="AL21" s="806"/>
      <c r="AM21" s="806"/>
      <c r="AN21" s="806"/>
      <c r="AO21" s="806"/>
      <c r="AP21" s="806"/>
      <c r="AQ21" s="806"/>
      <c r="AR21" s="20"/>
    </row>
    <row r="22" spans="1:44" s="50" customFormat="1">
      <c r="A22" s="1489"/>
      <c r="B22" s="1301">
        <v>15</v>
      </c>
      <c r="C22" s="768" t="s">
        <v>139</v>
      </c>
      <c r="D22" s="764"/>
      <c r="E22" s="764"/>
      <c r="F22" s="765"/>
      <c r="G22" s="765"/>
      <c r="H22" s="766">
        <f t="shared" si="4"/>
        <v>0</v>
      </c>
      <c r="I22" s="906"/>
      <c r="J22" s="907">
        <f t="shared" si="9"/>
        <v>0</v>
      </c>
      <c r="K22" s="866"/>
      <c r="L22" s="767">
        <f t="shared" si="2"/>
        <v>15</v>
      </c>
      <c r="M22" s="814">
        <f t="shared" si="3"/>
        <v>0</v>
      </c>
      <c r="N22" s="809"/>
      <c r="O22" s="809"/>
      <c r="P22" s="809"/>
      <c r="Q22" s="809"/>
      <c r="R22" s="809"/>
      <c r="S22" s="809"/>
      <c r="T22" s="809"/>
      <c r="U22" s="809"/>
      <c r="V22" s="809"/>
      <c r="W22" s="809"/>
      <c r="X22" s="809"/>
      <c r="Y22" s="809"/>
      <c r="Z22" s="809"/>
      <c r="AA22" s="809"/>
      <c r="AB22" s="752">
        <f t="shared" si="6"/>
        <v>15</v>
      </c>
      <c r="AC22" s="809"/>
      <c r="AD22" s="810"/>
      <c r="AE22" s="810"/>
      <c r="AF22" s="811"/>
      <c r="AG22" s="809"/>
      <c r="AH22" s="809"/>
      <c r="AI22" s="809"/>
      <c r="AJ22" s="809"/>
      <c r="AK22" s="809"/>
      <c r="AL22" s="809"/>
      <c r="AM22" s="809"/>
      <c r="AN22" s="809"/>
      <c r="AO22" s="809"/>
      <c r="AP22" s="809"/>
      <c r="AQ22" s="809"/>
      <c r="AR22" s="20"/>
    </row>
    <row r="23" spans="1:44" s="20" customFormat="1">
      <c r="A23" s="1485"/>
      <c r="B23" s="1300">
        <v>16</v>
      </c>
      <c r="C23" s="757" t="s">
        <v>140</v>
      </c>
      <c r="D23" s="913"/>
      <c r="E23" s="913"/>
      <c r="F23" s="914"/>
      <c r="G23" s="914"/>
      <c r="H23" s="750">
        <f t="shared" si="4"/>
        <v>0</v>
      </c>
      <c r="I23" s="1395">
        <f>Normtid!$B$34</f>
        <v>0.3125</v>
      </c>
      <c r="J23" s="1335">
        <f t="shared" si="9"/>
        <v>0</v>
      </c>
      <c r="K23" s="812"/>
      <c r="L23" s="813">
        <f t="shared" si="2"/>
        <v>16</v>
      </c>
      <c r="M23" s="814">
        <f t="shared" si="3"/>
        <v>0</v>
      </c>
      <c r="N23" s="814"/>
      <c r="O23" s="814"/>
      <c r="P23" s="814"/>
      <c r="Q23" s="814"/>
      <c r="R23" s="814"/>
      <c r="S23" s="814"/>
      <c r="T23" s="814"/>
      <c r="U23" s="814"/>
      <c r="V23" s="814"/>
      <c r="W23" s="814"/>
      <c r="X23" s="814"/>
      <c r="Y23" s="814"/>
      <c r="Z23" s="814"/>
      <c r="AA23" s="814"/>
      <c r="AB23" s="813">
        <f t="shared" si="6"/>
        <v>16</v>
      </c>
      <c r="AC23" s="814"/>
      <c r="AD23" s="814"/>
      <c r="AE23" s="814"/>
      <c r="AF23" s="814"/>
      <c r="AG23" s="814"/>
      <c r="AH23" s="814"/>
      <c r="AI23" s="814"/>
      <c r="AJ23" s="814"/>
      <c r="AK23" s="814"/>
      <c r="AL23" s="814"/>
      <c r="AM23" s="814"/>
      <c r="AN23" s="814"/>
      <c r="AO23" s="814"/>
      <c r="AP23" s="814"/>
      <c r="AQ23" s="814"/>
    </row>
    <row r="24" spans="1:44" s="20" customFormat="1">
      <c r="A24" s="1485"/>
      <c r="B24" s="1300">
        <v>17</v>
      </c>
      <c r="C24" s="921" t="s">
        <v>141</v>
      </c>
      <c r="D24" s="913"/>
      <c r="E24" s="913"/>
      <c r="F24" s="914"/>
      <c r="G24" s="914"/>
      <c r="H24" s="750">
        <f t="shared" si="4"/>
        <v>0</v>
      </c>
      <c r="I24" s="1395">
        <f>Normtid!$B$34</f>
        <v>0.3125</v>
      </c>
      <c r="J24" s="1298">
        <f t="shared" si="9"/>
        <v>0</v>
      </c>
      <c r="K24" s="812"/>
      <c r="L24" s="813">
        <f t="shared" si="2"/>
        <v>17</v>
      </c>
      <c r="M24" s="814">
        <f t="shared" si="3"/>
        <v>0</v>
      </c>
      <c r="N24" s="814"/>
      <c r="O24" s="814"/>
      <c r="P24" s="814"/>
      <c r="Q24" s="814"/>
      <c r="R24" s="814"/>
      <c r="S24" s="814"/>
      <c r="T24" s="814"/>
      <c r="U24" s="814"/>
      <c r="V24" s="814"/>
      <c r="W24" s="814"/>
      <c r="X24" s="814"/>
      <c r="Y24" s="814"/>
      <c r="Z24" s="814"/>
      <c r="AA24" s="814"/>
      <c r="AB24" s="813">
        <f t="shared" si="6"/>
        <v>17</v>
      </c>
      <c r="AC24" s="814"/>
      <c r="AD24" s="814"/>
      <c r="AE24" s="814"/>
      <c r="AF24" s="814"/>
      <c r="AG24" s="814"/>
      <c r="AH24" s="814"/>
      <c r="AI24" s="814"/>
      <c r="AJ24" s="814"/>
      <c r="AK24" s="814"/>
      <c r="AL24" s="814"/>
      <c r="AM24" s="814"/>
      <c r="AN24" s="814"/>
      <c r="AO24" s="814"/>
      <c r="AP24" s="814"/>
      <c r="AQ24" s="814"/>
    </row>
    <row r="25" spans="1:44" s="519" customFormat="1" ht="12.75" customHeight="1">
      <c r="A25" s="1485"/>
      <c r="B25" s="1300">
        <v>18</v>
      </c>
      <c r="C25" s="747" t="s">
        <v>142</v>
      </c>
      <c r="D25" s="913"/>
      <c r="E25" s="913"/>
      <c r="F25" s="914"/>
      <c r="G25" s="914"/>
      <c r="H25" s="750">
        <f t="shared" si="4"/>
        <v>0</v>
      </c>
      <c r="I25" s="1395">
        <f>Normtid!$B$34</f>
        <v>0.3125</v>
      </c>
      <c r="J25" s="915">
        <f t="shared" si="9"/>
        <v>0</v>
      </c>
      <c r="K25" s="941"/>
      <c r="L25" s="813">
        <f t="shared" si="2"/>
        <v>18</v>
      </c>
      <c r="M25" s="816">
        <f t="shared" si="3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816"/>
    </row>
    <row r="26" spans="1:44" s="519" customFormat="1">
      <c r="A26" s="1485">
        <v>25</v>
      </c>
      <c r="B26" s="1300">
        <v>19</v>
      </c>
      <c r="C26" s="921" t="s">
        <v>144</v>
      </c>
      <c r="D26" s="913"/>
      <c r="E26" s="913"/>
      <c r="F26" s="914"/>
      <c r="G26" s="914"/>
      <c r="H26" s="750">
        <f t="shared" si="4"/>
        <v>0</v>
      </c>
      <c r="I26" s="1395">
        <f>Normtid!$B$34</f>
        <v>0.3125</v>
      </c>
      <c r="J26" s="1108">
        <f t="shared" si="9"/>
        <v>0</v>
      </c>
      <c r="K26" s="1225"/>
      <c r="L26" s="757">
        <f t="shared" si="2"/>
        <v>19</v>
      </c>
      <c r="M26" s="816">
        <f t="shared" si="3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816"/>
    </row>
    <row r="27" spans="1:44" s="50" customFormat="1">
      <c r="A27" s="1485"/>
      <c r="B27" s="1368">
        <v>20</v>
      </c>
      <c r="C27" s="647" t="s">
        <v>136</v>
      </c>
      <c r="D27" s="764"/>
      <c r="E27" s="764"/>
      <c r="F27" s="765"/>
      <c r="G27" s="765"/>
      <c r="H27" s="766">
        <f t="shared" si="4"/>
        <v>0</v>
      </c>
      <c r="I27" s="906"/>
      <c r="J27" s="1398">
        <f t="shared" si="9"/>
        <v>0</v>
      </c>
      <c r="K27" s="866" t="s">
        <v>185</v>
      </c>
      <c r="L27" s="1399">
        <f t="shared" si="2"/>
        <v>20</v>
      </c>
      <c r="M27" s="814">
        <f t="shared" si="3"/>
        <v>0</v>
      </c>
      <c r="N27" s="806"/>
      <c r="O27" s="806"/>
      <c r="P27" s="806"/>
      <c r="Q27" s="806"/>
      <c r="R27" s="806"/>
      <c r="S27" s="806"/>
      <c r="T27" s="806"/>
      <c r="U27" s="806"/>
      <c r="V27" s="806"/>
      <c r="W27" s="806"/>
      <c r="X27" s="806"/>
      <c r="Y27" s="806"/>
      <c r="Z27" s="806"/>
      <c r="AA27" s="806"/>
      <c r="AB27" s="752">
        <f t="shared" si="6"/>
        <v>20</v>
      </c>
      <c r="AC27" s="806"/>
      <c r="AD27" s="807"/>
      <c r="AE27" s="807"/>
      <c r="AF27" s="808"/>
      <c r="AG27" s="806"/>
      <c r="AH27" s="806"/>
      <c r="AI27" s="806"/>
      <c r="AJ27" s="806"/>
      <c r="AK27" s="806"/>
      <c r="AL27" s="806"/>
      <c r="AM27" s="806"/>
      <c r="AN27" s="806"/>
      <c r="AO27" s="806"/>
      <c r="AP27" s="806"/>
      <c r="AQ27" s="806"/>
      <c r="AR27" s="20"/>
    </row>
    <row r="28" spans="1:44" s="50" customFormat="1">
      <c r="A28" s="1485"/>
      <c r="B28" s="1301">
        <v>21</v>
      </c>
      <c r="C28" s="647" t="s">
        <v>138</v>
      </c>
      <c r="D28" s="764"/>
      <c r="E28" s="764"/>
      <c r="F28" s="765"/>
      <c r="G28" s="765"/>
      <c r="H28" s="766">
        <f t="shared" si="4"/>
        <v>0</v>
      </c>
      <c r="I28" s="906"/>
      <c r="J28" s="907">
        <f t="shared" si="9"/>
        <v>0</v>
      </c>
      <c r="K28" s="819" t="s">
        <v>287</v>
      </c>
      <c r="L28" s="767">
        <f t="shared" si="2"/>
        <v>21</v>
      </c>
      <c r="M28" s="814">
        <f t="shared" si="3"/>
        <v>0</v>
      </c>
      <c r="N28" s="809"/>
      <c r="O28" s="809"/>
      <c r="P28" s="809"/>
      <c r="Q28" s="809"/>
      <c r="R28" s="809"/>
      <c r="S28" s="809"/>
      <c r="T28" s="809"/>
      <c r="U28" s="809"/>
      <c r="V28" s="809"/>
      <c r="W28" s="809"/>
      <c r="X28" s="809"/>
      <c r="Y28" s="809"/>
      <c r="Z28" s="809"/>
      <c r="AA28" s="809"/>
      <c r="AB28" s="752">
        <f t="shared" si="6"/>
        <v>21</v>
      </c>
      <c r="AC28" s="809"/>
      <c r="AD28" s="810"/>
      <c r="AE28" s="810"/>
      <c r="AF28" s="811"/>
      <c r="AG28" s="809"/>
      <c r="AH28" s="809"/>
      <c r="AI28" s="809"/>
      <c r="AJ28" s="809"/>
      <c r="AK28" s="809"/>
      <c r="AL28" s="809"/>
      <c r="AM28" s="809"/>
      <c r="AN28" s="809"/>
      <c r="AO28" s="809"/>
      <c r="AP28" s="809"/>
      <c r="AQ28" s="809"/>
      <c r="AR28" s="20"/>
    </row>
    <row r="29" spans="1:44" s="50" customFormat="1">
      <c r="A29" s="1489"/>
      <c r="B29" s="1301">
        <v>22</v>
      </c>
      <c r="C29" s="643" t="s">
        <v>139</v>
      </c>
      <c r="D29" s="764"/>
      <c r="E29" s="764"/>
      <c r="F29" s="765"/>
      <c r="G29" s="765"/>
      <c r="H29" s="766">
        <f t="shared" si="4"/>
        <v>0</v>
      </c>
      <c r="I29" s="906"/>
      <c r="J29" s="907">
        <f t="shared" si="9"/>
        <v>0</v>
      </c>
      <c r="K29" s="819"/>
      <c r="L29" s="767">
        <f t="shared" si="2"/>
        <v>22</v>
      </c>
      <c r="M29" s="814">
        <f t="shared" si="3"/>
        <v>0</v>
      </c>
      <c r="N29" s="809"/>
      <c r="O29" s="809"/>
      <c r="P29" s="809"/>
      <c r="Q29" s="809"/>
      <c r="R29" s="809"/>
      <c r="S29" s="809"/>
      <c r="T29" s="809"/>
      <c r="U29" s="809"/>
      <c r="V29" s="809"/>
      <c r="W29" s="809"/>
      <c r="X29" s="809"/>
      <c r="Y29" s="809"/>
      <c r="Z29" s="809"/>
      <c r="AA29" s="809"/>
      <c r="AB29" s="752">
        <f t="shared" si="6"/>
        <v>22</v>
      </c>
      <c r="AC29" s="809"/>
      <c r="AD29" s="810"/>
      <c r="AE29" s="810"/>
      <c r="AF29" s="811"/>
      <c r="AG29" s="809"/>
      <c r="AH29" s="809"/>
      <c r="AI29" s="809"/>
      <c r="AJ29" s="809"/>
      <c r="AK29" s="809"/>
      <c r="AL29" s="809"/>
      <c r="AM29" s="809"/>
      <c r="AN29" s="809"/>
      <c r="AO29" s="809"/>
      <c r="AP29" s="809"/>
      <c r="AQ29" s="809"/>
      <c r="AR29" s="20"/>
    </row>
    <row r="30" spans="1:44" s="20" customFormat="1">
      <c r="A30" s="1485"/>
      <c r="B30" s="1300">
        <v>23</v>
      </c>
      <c r="C30" s="645" t="s">
        <v>140</v>
      </c>
      <c r="D30" s="913"/>
      <c r="E30" s="913"/>
      <c r="F30" s="942"/>
      <c r="G30" s="914"/>
      <c r="H30" s="750">
        <f t="shared" si="4"/>
        <v>0</v>
      </c>
      <c r="I30" s="1395">
        <f>Normtid!$B$34</f>
        <v>0.3125</v>
      </c>
      <c r="J30" s="915">
        <f t="shared" si="9"/>
        <v>0</v>
      </c>
      <c r="K30" s="805"/>
      <c r="L30" s="813">
        <f t="shared" si="2"/>
        <v>23</v>
      </c>
      <c r="M30" s="814">
        <f t="shared" si="3"/>
        <v>0</v>
      </c>
      <c r="N30" s="814"/>
      <c r="O30" s="814"/>
      <c r="P30" s="814"/>
      <c r="Q30" s="814"/>
      <c r="R30" s="814"/>
      <c r="S30" s="814"/>
      <c r="T30" s="814"/>
      <c r="U30" s="814"/>
      <c r="V30" s="814"/>
      <c r="W30" s="814"/>
      <c r="X30" s="814"/>
      <c r="Y30" s="814"/>
      <c r="Z30" s="814"/>
      <c r="AA30" s="814"/>
      <c r="AB30" s="813">
        <f t="shared" si="6"/>
        <v>23</v>
      </c>
      <c r="AC30" s="814"/>
      <c r="AD30" s="814"/>
      <c r="AE30" s="814"/>
      <c r="AF30" s="814"/>
      <c r="AG30" s="814"/>
      <c r="AH30" s="814"/>
      <c r="AI30" s="814"/>
      <c r="AJ30" s="814"/>
      <c r="AK30" s="814"/>
      <c r="AL30" s="814"/>
      <c r="AM30" s="814"/>
      <c r="AN30" s="814"/>
      <c r="AO30" s="814"/>
      <c r="AP30" s="814"/>
      <c r="AQ30" s="814"/>
    </row>
    <row r="31" spans="1:44" s="519" customFormat="1">
      <c r="A31" s="1485"/>
      <c r="B31" s="1300">
        <v>24</v>
      </c>
      <c r="C31" s="648" t="s">
        <v>141</v>
      </c>
      <c r="D31" s="913"/>
      <c r="E31" s="913"/>
      <c r="F31" s="1299"/>
      <c r="G31" s="914"/>
      <c r="H31" s="750">
        <f t="shared" si="4"/>
        <v>0</v>
      </c>
      <c r="I31" s="1395">
        <f>Normtid!$B$34</f>
        <v>0.3125</v>
      </c>
      <c r="J31" s="915">
        <f t="shared" si="9"/>
        <v>0</v>
      </c>
      <c r="K31" s="812"/>
      <c r="L31" s="813">
        <f t="shared" si="2"/>
        <v>24</v>
      </c>
      <c r="M31" s="816">
        <f t="shared" si="3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816"/>
    </row>
    <row r="32" spans="1:44" s="519" customFormat="1">
      <c r="A32" s="1485"/>
      <c r="B32" s="1300">
        <v>25</v>
      </c>
      <c r="C32" s="1229" t="s">
        <v>142</v>
      </c>
      <c r="D32" s="913"/>
      <c r="E32" s="913"/>
      <c r="F32" s="914"/>
      <c r="G32" s="914"/>
      <c r="H32" s="750">
        <f t="shared" si="4"/>
        <v>0</v>
      </c>
      <c r="I32" s="1395">
        <f>Normtid!$B$34</f>
        <v>0.3125</v>
      </c>
      <c r="J32" s="915">
        <f t="shared" si="9"/>
        <v>0</v>
      </c>
      <c r="K32" s="812"/>
      <c r="L32" s="813">
        <f t="shared" si="2"/>
        <v>25</v>
      </c>
      <c r="M32" s="816">
        <f t="shared" si="3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816"/>
    </row>
    <row r="33" spans="1:44" s="519" customFormat="1">
      <c r="A33" s="1485">
        <v>26</v>
      </c>
      <c r="B33" s="1300">
        <v>26</v>
      </c>
      <c r="C33" s="1228" t="s">
        <v>144</v>
      </c>
      <c r="D33" s="913"/>
      <c r="E33" s="913"/>
      <c r="F33" s="914"/>
      <c r="G33" s="914"/>
      <c r="H33" s="750">
        <f t="shared" si="4"/>
        <v>0</v>
      </c>
      <c r="I33" s="1395">
        <f>Normtid!$B$34</f>
        <v>0.3125</v>
      </c>
      <c r="J33" s="915">
        <f t="shared" si="9"/>
        <v>0</v>
      </c>
      <c r="K33" s="805"/>
      <c r="L33" s="813">
        <f t="shared" si="2"/>
        <v>26</v>
      </c>
      <c r="M33" s="816">
        <f t="shared" si="3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816"/>
    </row>
    <row r="34" spans="1:44" s="20" customFormat="1">
      <c r="A34" s="1485"/>
      <c r="B34" s="1300">
        <v>27</v>
      </c>
      <c r="C34" s="1227" t="s">
        <v>136</v>
      </c>
      <c r="D34" s="913"/>
      <c r="E34" s="913"/>
      <c r="F34" s="914"/>
      <c r="G34" s="914"/>
      <c r="H34" s="750">
        <f t="shared" si="4"/>
        <v>0</v>
      </c>
      <c r="I34" s="1395">
        <f>Normtid!$B$34</f>
        <v>0.3125</v>
      </c>
      <c r="J34" s="915">
        <f t="shared" si="9"/>
        <v>0</v>
      </c>
      <c r="K34" s="812"/>
      <c r="L34" s="813">
        <f t="shared" si="2"/>
        <v>27</v>
      </c>
      <c r="M34" s="814">
        <f t="shared" ref="M34:M37" si="10">-(N34+O34+P34+Q34+R34+S34+T34+U34+V34+W34+X34+Y34+Z34+AA34+AC34+AD34+AE34+AF34+AG34+AH34+AJ34+AL34+AN34+AP34)+H34</f>
        <v>0</v>
      </c>
      <c r="N34" s="814"/>
      <c r="O34" s="814"/>
      <c r="P34" s="814"/>
      <c r="Q34" s="814"/>
      <c r="R34" s="814"/>
      <c r="S34" s="814"/>
      <c r="T34" s="814"/>
      <c r="U34" s="814"/>
      <c r="V34" s="814"/>
      <c r="W34" s="814"/>
      <c r="X34" s="814"/>
      <c r="Y34" s="814"/>
      <c r="Z34" s="814"/>
      <c r="AA34" s="814"/>
      <c r="AB34" s="813">
        <f t="shared" si="6"/>
        <v>27</v>
      </c>
      <c r="AC34" s="814"/>
      <c r="AD34" s="814"/>
      <c r="AE34" s="814"/>
      <c r="AF34" s="814"/>
      <c r="AG34" s="814"/>
      <c r="AH34" s="814"/>
      <c r="AI34" s="814"/>
      <c r="AJ34" s="814"/>
      <c r="AK34" s="814"/>
      <c r="AL34" s="814"/>
      <c r="AM34" s="814"/>
      <c r="AN34" s="814"/>
      <c r="AO34" s="814"/>
      <c r="AP34" s="814"/>
      <c r="AQ34" s="814"/>
    </row>
    <row r="35" spans="1:44" s="50" customFormat="1">
      <c r="A35" s="1485"/>
      <c r="B35" s="1368">
        <v>28</v>
      </c>
      <c r="C35" s="1302" t="s">
        <v>138</v>
      </c>
      <c r="D35" s="1269"/>
      <c r="E35" s="764"/>
      <c r="F35" s="765"/>
      <c r="G35" s="765"/>
      <c r="H35" s="766">
        <f t="shared" si="4"/>
        <v>0</v>
      </c>
      <c r="I35" s="906"/>
      <c r="J35" s="907">
        <f t="shared" si="9"/>
        <v>0</v>
      </c>
      <c r="K35" s="866"/>
      <c r="L35" s="767">
        <f t="shared" si="2"/>
        <v>28</v>
      </c>
      <c r="M35" s="806">
        <f t="shared" si="10"/>
        <v>0</v>
      </c>
      <c r="N35" s="806"/>
      <c r="O35" s="806"/>
      <c r="P35" s="806"/>
      <c r="Q35" s="806"/>
      <c r="R35" s="806"/>
      <c r="S35" s="806"/>
      <c r="T35" s="806"/>
      <c r="U35" s="806"/>
      <c r="V35" s="806"/>
      <c r="W35" s="806"/>
      <c r="X35" s="806"/>
      <c r="Y35" s="806"/>
      <c r="Z35" s="806"/>
      <c r="AA35" s="806"/>
      <c r="AB35" s="752">
        <f t="shared" si="6"/>
        <v>28</v>
      </c>
      <c r="AC35" s="806"/>
      <c r="AD35" s="807"/>
      <c r="AE35" s="807"/>
      <c r="AF35" s="808"/>
      <c r="AG35" s="806"/>
      <c r="AH35" s="806"/>
      <c r="AI35" s="806"/>
      <c r="AJ35" s="806"/>
      <c r="AK35" s="806"/>
      <c r="AL35" s="806"/>
      <c r="AM35" s="806"/>
      <c r="AN35" s="806"/>
      <c r="AO35" s="806"/>
      <c r="AP35" s="806"/>
      <c r="AQ35" s="806"/>
      <c r="AR35" s="20"/>
    </row>
    <row r="36" spans="1:44" s="50" customFormat="1">
      <c r="A36" s="649"/>
      <c r="B36" s="916">
        <v>29</v>
      </c>
      <c r="C36" s="1303" t="s">
        <v>139</v>
      </c>
      <c r="D36" s="764"/>
      <c r="E36" s="764"/>
      <c r="F36" s="765"/>
      <c r="G36" s="765"/>
      <c r="H36" s="766">
        <f t="shared" si="4"/>
        <v>0</v>
      </c>
      <c r="I36" s="906"/>
      <c r="J36" s="907">
        <f t="shared" si="9"/>
        <v>0</v>
      </c>
      <c r="K36" s="866"/>
      <c r="L36" s="767">
        <f t="shared" si="2"/>
        <v>29</v>
      </c>
      <c r="M36" s="809">
        <f t="shared" si="10"/>
        <v>0</v>
      </c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752">
        <f t="shared" si="6"/>
        <v>29</v>
      </c>
      <c r="AC36" s="809"/>
      <c r="AD36" s="810"/>
      <c r="AE36" s="810"/>
      <c r="AF36" s="811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20"/>
    </row>
    <row r="37" spans="1:44" s="20" customFormat="1">
      <c r="A37" s="649">
        <v>27</v>
      </c>
      <c r="B37" s="1389">
        <v>30</v>
      </c>
      <c r="C37" s="1227" t="s">
        <v>140</v>
      </c>
      <c r="D37" s="943"/>
      <c r="E37" s="943"/>
      <c r="F37" s="1390"/>
      <c r="G37" s="1390"/>
      <c r="H37" s="821">
        <f t="shared" si="4"/>
        <v>0</v>
      </c>
      <c r="I37" s="1395">
        <f>Normtid!$B$34</f>
        <v>0.3125</v>
      </c>
      <c r="J37" s="1335">
        <f t="shared" si="9"/>
        <v>0</v>
      </c>
      <c r="K37" s="926"/>
      <c r="L37" s="822">
        <f t="shared" si="2"/>
        <v>30</v>
      </c>
      <c r="M37" s="824">
        <f t="shared" si="10"/>
        <v>0</v>
      </c>
      <c r="N37" s="824"/>
      <c r="O37" s="824"/>
      <c r="P37" s="824"/>
      <c r="Q37" s="824"/>
      <c r="R37" s="824"/>
      <c r="S37" s="824"/>
      <c r="T37" s="824"/>
      <c r="U37" s="824"/>
      <c r="V37" s="824"/>
      <c r="W37" s="824"/>
      <c r="X37" s="824"/>
      <c r="Y37" s="824"/>
      <c r="Z37" s="824"/>
      <c r="AA37" s="824"/>
      <c r="AB37" s="822">
        <f t="shared" si="6"/>
        <v>30</v>
      </c>
      <c r="AC37" s="824"/>
      <c r="AD37" s="824"/>
      <c r="AE37" s="824"/>
      <c r="AF37" s="824"/>
      <c r="AG37" s="824"/>
      <c r="AH37" s="824"/>
      <c r="AI37" s="824"/>
      <c r="AJ37" s="824"/>
      <c r="AK37" s="824"/>
      <c r="AL37" s="824"/>
      <c r="AM37" s="824"/>
      <c r="AN37" s="824"/>
      <c r="AO37" s="824"/>
      <c r="AP37" s="824"/>
      <c r="AQ37" s="824"/>
    </row>
    <row r="38" spans="1:44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944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17"/>
    </row>
    <row r="39" spans="1:44" s="177" customFormat="1">
      <c r="A39" s="721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+Maj!J43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44" s="177" customFormat="1">
      <c r="A40" s="721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5.9375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44" s="177" customFormat="1">
      <c r="A41" s="721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 t="shared" ref="N41:AQ41" si="11">SUM(N8:N37)</f>
        <v>0</v>
      </c>
      <c r="O41" s="320">
        <f t="shared" si="11"/>
        <v>0</v>
      </c>
      <c r="P41" s="320">
        <f t="shared" si="11"/>
        <v>0</v>
      </c>
      <c r="Q41" s="320">
        <f t="shared" si="11"/>
        <v>0</v>
      </c>
      <c r="R41" s="320">
        <f t="shared" si="11"/>
        <v>0</v>
      </c>
      <c r="S41" s="320">
        <f t="shared" si="11"/>
        <v>0</v>
      </c>
      <c r="T41" s="320">
        <f t="shared" si="11"/>
        <v>0</v>
      </c>
      <c r="U41" s="320">
        <f t="shared" si="11"/>
        <v>0</v>
      </c>
      <c r="V41" s="320">
        <f t="shared" si="11"/>
        <v>0</v>
      </c>
      <c r="W41" s="320">
        <f t="shared" si="11"/>
        <v>0</v>
      </c>
      <c r="X41" s="320">
        <f t="shared" si="11"/>
        <v>0</v>
      </c>
      <c r="Y41" s="320">
        <f t="shared" si="11"/>
        <v>0</v>
      </c>
      <c r="Z41" s="320">
        <f t="shared" si="11"/>
        <v>0</v>
      </c>
      <c r="AA41" s="320">
        <f t="shared" si="11"/>
        <v>0</v>
      </c>
      <c r="AB41" s="320"/>
      <c r="AC41" s="320">
        <f t="shared" si="11"/>
        <v>0</v>
      </c>
      <c r="AD41" s="320">
        <f t="shared" si="11"/>
        <v>0</v>
      </c>
      <c r="AE41" s="320">
        <f t="shared" si="11"/>
        <v>0</v>
      </c>
      <c r="AF41" s="320">
        <f t="shared" si="11"/>
        <v>0</v>
      </c>
      <c r="AG41" s="320">
        <f t="shared" si="11"/>
        <v>0</v>
      </c>
      <c r="AH41" s="320">
        <f t="shared" si="11"/>
        <v>0</v>
      </c>
      <c r="AI41" s="320">
        <f t="shared" si="11"/>
        <v>0</v>
      </c>
      <c r="AJ41" s="320">
        <f t="shared" si="11"/>
        <v>0</v>
      </c>
      <c r="AK41" s="320">
        <f t="shared" si="11"/>
        <v>0</v>
      </c>
      <c r="AL41" s="320">
        <f t="shared" si="11"/>
        <v>0</v>
      </c>
      <c r="AM41" s="320">
        <f t="shared" si="11"/>
        <v>0</v>
      </c>
      <c r="AN41" s="320">
        <f t="shared" si="11"/>
        <v>0</v>
      </c>
      <c r="AO41" s="320">
        <f t="shared" si="11"/>
        <v>0</v>
      </c>
      <c r="AP41" s="320">
        <f t="shared" si="11"/>
        <v>0</v>
      </c>
      <c r="AQ41" s="320">
        <f t="shared" si="11"/>
        <v>0</v>
      </c>
      <c r="AR41" s="17"/>
    </row>
    <row r="42" spans="1:44" s="177" customFormat="1" ht="25.15" customHeight="1">
      <c r="A42" s="841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SUM(M41)+Maj!M43</f>
        <v>0</v>
      </c>
      <c r="N42" s="318">
        <f>SUM(N41)+Maj!N43</f>
        <v>0</v>
      </c>
      <c r="O42" s="318">
        <f>SUM(O41)+Maj!O43</f>
        <v>0</v>
      </c>
      <c r="P42" s="318">
        <f>SUM(P41)+Maj!P43</f>
        <v>0</v>
      </c>
      <c r="Q42" s="318">
        <f>SUM(Q41)+Maj!Q43</f>
        <v>0</v>
      </c>
      <c r="R42" s="318">
        <f>SUM(R41)+Maj!R43</f>
        <v>0</v>
      </c>
      <c r="S42" s="318">
        <f>SUM(S41)+Maj!S43</f>
        <v>0</v>
      </c>
      <c r="T42" s="318">
        <f>SUM(T41)+Maj!T43</f>
        <v>0</v>
      </c>
      <c r="U42" s="318">
        <f>SUM(U41)+Maj!U43</f>
        <v>0</v>
      </c>
      <c r="V42" s="318">
        <f>SUM(V41)+Maj!V43</f>
        <v>0</v>
      </c>
      <c r="W42" s="318">
        <f>SUM(W41)+Maj!W43</f>
        <v>0</v>
      </c>
      <c r="X42" s="318">
        <f>SUM(X41)+Maj!X43</f>
        <v>0</v>
      </c>
      <c r="Y42" s="318">
        <f>SUM(Y41)+Maj!Y43</f>
        <v>0</v>
      </c>
      <c r="Z42" s="318">
        <f>SUM(Z41)+Maj!Z43</f>
        <v>0</v>
      </c>
      <c r="AA42" s="318">
        <f>SUM(AA41)+Maj!AA43</f>
        <v>0</v>
      </c>
      <c r="AB42" s="318"/>
      <c r="AC42" s="318">
        <f>SUM(AC41)+Maj!AC43</f>
        <v>0</v>
      </c>
      <c r="AD42" s="318">
        <f>SUM(AD41)+Maj!AD43</f>
        <v>0</v>
      </c>
      <c r="AE42" s="318">
        <f>SUM(AE41)+Maj!AE43</f>
        <v>0</v>
      </c>
      <c r="AF42" s="318">
        <f>SUM(AF41)+Maj!AF43</f>
        <v>0</v>
      </c>
      <c r="AG42" s="318">
        <f>SUM(AG41)+Maj!AG43</f>
        <v>0</v>
      </c>
      <c r="AH42" s="318">
        <f>SUM(AH41)+Maj!AH43</f>
        <v>0</v>
      </c>
      <c r="AI42" s="318">
        <f>SUM(AI41)+Maj!AI43</f>
        <v>0</v>
      </c>
      <c r="AJ42" s="318">
        <f>SUM(AJ41)+Maj!AJ43</f>
        <v>0</v>
      </c>
      <c r="AK42" s="318">
        <f>SUM(AK41)+Maj!AK43</f>
        <v>0</v>
      </c>
      <c r="AL42" s="318">
        <f>SUM(AL41)+Maj!AL43</f>
        <v>0</v>
      </c>
      <c r="AM42" s="318">
        <f>SUM(AM41)+Maj!AM43</f>
        <v>0</v>
      </c>
      <c r="AN42" s="318">
        <f>SUM(AN41)+Maj!AN43</f>
        <v>0</v>
      </c>
      <c r="AO42" s="318">
        <f>SUM(AO41)+Maj!AO43</f>
        <v>0</v>
      </c>
      <c r="AP42" s="318">
        <f>SUM(AP41)+Maj!AP43</f>
        <v>0</v>
      </c>
      <c r="AQ42" s="318">
        <f>SUM(AQ41)+Maj!AQ43</f>
        <v>0</v>
      </c>
      <c r="AR42" s="17"/>
    </row>
    <row r="43" spans="1:44" ht="12.75" hidden="1" customHeight="1">
      <c r="A43" s="295" t="s">
        <v>151</v>
      </c>
      <c r="C43" s="934"/>
      <c r="G43" s="17" t="e">
        <f>(H8+H9+H10+H11+H12+H13+H14+H15+H16+H17+H18+H19+H20+H21+H22+H23+H24+H25+H26+H27+H28+H29+H30+H31+H32+H33+H34+#REF!+#REF!+#REF!+#REF!)*24</f>
        <v>#REF!</v>
      </c>
      <c r="I43" s="22"/>
      <c r="M43" s="23"/>
      <c r="N43" s="23"/>
      <c r="O43" s="23"/>
      <c r="P43" s="23"/>
      <c r="Q43" s="23"/>
      <c r="R43" s="23"/>
      <c r="S43" s="23"/>
      <c r="T43" s="24"/>
      <c r="U43" s="24"/>
      <c r="V43" s="24"/>
      <c r="W43" s="24"/>
      <c r="X43" s="24"/>
      <c r="Y43" s="24"/>
      <c r="Z43" s="24"/>
      <c r="AA43" s="24"/>
      <c r="AB43" s="290" t="s">
        <v>178</v>
      </c>
      <c r="AC43" s="24"/>
      <c r="AD43" s="21"/>
    </row>
    <row r="44" spans="1:44" ht="12.75" hidden="1" customHeight="1">
      <c r="A44" s="295" t="s">
        <v>151</v>
      </c>
      <c r="C44" s="791"/>
      <c r="G44" s="22" t="e">
        <f>INT(G43)</f>
        <v>#REF!</v>
      </c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5"/>
      <c r="AC44" s="24"/>
      <c r="AD44" s="21"/>
    </row>
    <row r="45" spans="1:44" ht="12.75" hidden="1" customHeight="1">
      <c r="A45" s="295" t="s">
        <v>151</v>
      </c>
      <c r="C45" s="799"/>
      <c r="G45" s="22" t="e">
        <f>((G43-G44)*60)/100</f>
        <v>#REF!</v>
      </c>
      <c r="AB45" s="185"/>
      <c r="AD45" s="21"/>
    </row>
    <row r="46" spans="1:44">
      <c r="A46" s="295"/>
      <c r="C46" s="295"/>
      <c r="G46" s="22"/>
      <c r="J46" s="17"/>
      <c r="K46" s="215"/>
      <c r="AB46" s="185"/>
      <c r="AD46" s="21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54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fitToWidth="0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08D460DA6F4F85DC822C77C02DAD" ma:contentTypeVersion="2" ma:contentTypeDescription="Skapa ett nytt dokument." ma:contentTypeScope="" ma:versionID="4d11b719d98a39c9698284d23db0a7ef">
  <xsd:schema xmlns:xsd="http://www.w3.org/2001/XMLSchema" xmlns:xs="http://www.w3.org/2001/XMLSchema" xmlns:p="http://schemas.microsoft.com/office/2006/metadata/properties" xmlns:ns2="1002462d-5071-423d-a33c-b110326304b6" targetNamespace="http://schemas.microsoft.com/office/2006/metadata/properties" ma:root="true" ma:fieldsID="da2052fe3bd2559b7cc205bf5c792f7f" ns2:_="">
    <xsd:import namespace="1002462d-5071-423d-a33c-b110326304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2462d-5071-423d-a33c-b110326304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1D1DC-2B6D-42D2-806B-A9136CCAE07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2631285-A266-4781-81C3-117036E44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2462d-5071-423d-a33c-b11032630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27F74-7F50-4191-A4F1-5C49FB888F93}">
  <ds:schemaRefs>
    <ds:schemaRef ds:uri="http://purl.org/dc/terms/"/>
    <ds:schemaRef ds:uri="http://schemas.openxmlformats.org/package/2006/metadata/core-properties"/>
    <ds:schemaRef ds:uri="1002462d-5071-423d-a33c-b110326304b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C0B3EB5-5DC9-46CF-8B0A-5FA211DA8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6</vt:i4>
      </vt:variant>
    </vt:vector>
  </HeadingPairs>
  <TitlesOfParts>
    <vt:vector size="24" baseType="lpstr">
      <vt:lpstr>Dok.info</vt:lpstr>
      <vt:lpstr>Årsarb.tid</vt:lpstr>
      <vt:lpstr>Normtid</vt:lpstr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Exempel</vt:lpstr>
      <vt:lpstr>Lathund</vt:lpstr>
      <vt:lpstr>Blad1</vt:lpstr>
      <vt:lpstr>Arbetsfria_dagar__ej_lör_sön</vt:lpstr>
      <vt:lpstr>CalendarYear</vt:lpstr>
      <vt:lpstr>Febr!Utskriftsområde</vt:lpstr>
      <vt:lpstr>Jan!Utskriftsområde</vt:lpstr>
      <vt:lpstr>Normtid!Utskriftsområde</vt:lpstr>
      <vt:lpstr>Årsarb.tid!Utskriftsområde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Flextid, projektredovisning, körjournal</dc:title>
  <dc:subject>Flextid</dc:subject>
  <dc:creator>Eric Ålund</dc:creator>
  <cp:keywords>flextid,flex</cp:keywords>
  <dc:description/>
  <cp:lastModifiedBy>Susanne Erngren</cp:lastModifiedBy>
  <dcterms:created xsi:type="dcterms:W3CDTF">1999-01-07T11:04:18Z</dcterms:created>
  <dcterms:modified xsi:type="dcterms:W3CDTF">2024-11-26T08:26:43Z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0x0101000CB608D460DA6F4F85DC822C77C02DAD</vt:lpwstr>
  </property>
  <property fmtid="{D5CDD505-2E9C-101B-9397-08002B2CF9AE}" pid="4" name="Order">
    <vt:r8>7700</vt:r8>
  </property>
  <property fmtid="{D5CDD505-2E9C-101B-9397-08002B2CF9AE}" pid="5" name="xd_ProgID">
    <vt:lpwstr/>
  </property>
  <property fmtid="{D5CDD505-2E9C-101B-9397-08002B2CF9AE}" pid="6" name="TemplateUrl">
    <vt:lpwstr/>
  </property>
</Properties>
</file>