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orage.slu.se\Home$\makd0002\My Documents\Malin\System\Ekonomimeddelanden\"/>
    </mc:Choice>
  </mc:AlternateContent>
  <bookViews>
    <workbookView xWindow="720" yWindow="390" windowWidth="18480" windowHeight="6210"/>
  </bookViews>
  <sheets>
    <sheet name="Beräkning total OH 2017-2019" sheetId="23" r:id="rId1"/>
    <sheet name="Lönebas" sheetId="30" r:id="rId2"/>
    <sheet name="Sammanställning univ gemensamt" sheetId="34" r:id="rId3"/>
    <sheet name="Spec kostnader per avd" sheetId="31" r:id="rId4"/>
    <sheet name="Sammanställning fak gemensamt" sheetId="35" r:id="rId5"/>
    <sheet name="Underlag LTV-fak" sheetId="40" r:id="rId6"/>
  </sheets>
  <calcPr calcId="152511"/>
  <pivotCaches>
    <pivotCache cacheId="0" r:id="rId7"/>
  </pivotCaches>
</workbook>
</file>

<file path=xl/calcChain.xml><?xml version="1.0" encoding="utf-8"?>
<calcChain xmlns="http://schemas.openxmlformats.org/spreadsheetml/2006/main">
  <c r="D7" i="23" l="1"/>
  <c r="D4" i="23"/>
  <c r="D5" i="23" s="1"/>
  <c r="D9" i="23" s="1"/>
  <c r="D3" i="23"/>
  <c r="E25" i="35"/>
  <c r="E26" i="35"/>
  <c r="E24" i="35"/>
  <c r="C31" i="35"/>
  <c r="D31" i="35"/>
  <c r="B31" i="35"/>
  <c r="E31" i="35" s="1"/>
  <c r="M15" i="40"/>
  <c r="L15" i="40"/>
  <c r="N14" i="40"/>
  <c r="N13" i="40"/>
  <c r="N12" i="40"/>
  <c r="N11" i="40"/>
  <c r="N9" i="40"/>
  <c r="N8" i="40"/>
  <c r="N7" i="40"/>
  <c r="N15" i="40" s="1"/>
  <c r="D27" i="35"/>
  <c r="D18" i="35"/>
  <c r="D9" i="35"/>
  <c r="E16" i="35"/>
  <c r="E17" i="35"/>
  <c r="E15" i="35"/>
  <c r="E7" i="35"/>
  <c r="E8" i="35"/>
  <c r="E6" i="35"/>
  <c r="D35" i="35"/>
  <c r="D41" i="34"/>
  <c r="D44" i="34"/>
  <c r="D46" i="34"/>
  <c r="D49" i="34"/>
  <c r="E6" i="30"/>
  <c r="E7" i="30"/>
  <c r="E8" i="30"/>
  <c r="E10" i="30"/>
  <c r="E11" i="30"/>
  <c r="E5" i="30"/>
  <c r="D12" i="30"/>
  <c r="D29" i="35" l="1"/>
  <c r="D33" i="35" s="1"/>
  <c r="D36" i="35" s="1"/>
  <c r="D47" i="34"/>
  <c r="D50" i="34" s="1"/>
  <c r="C27" i="35" l="1"/>
  <c r="B27" i="35"/>
  <c r="E27" i="35"/>
  <c r="C18" i="35"/>
  <c r="B18" i="35"/>
  <c r="C9" i="35"/>
  <c r="B9" i="35"/>
  <c r="B29" i="35" l="1"/>
  <c r="B33" i="35" s="1"/>
  <c r="B4" i="23" s="1"/>
  <c r="E9" i="35"/>
  <c r="C29" i="35"/>
  <c r="C33" i="35" s="1"/>
  <c r="C4" i="23" s="1"/>
  <c r="E18" i="35"/>
  <c r="E29" i="35" s="1"/>
  <c r="E33" i="35" s="1"/>
  <c r="C46" i="34"/>
  <c r="B46" i="34"/>
  <c r="B47" i="34" s="1"/>
  <c r="B3" i="23" s="1"/>
  <c r="C44" i="34"/>
  <c r="B44" i="34"/>
  <c r="C41" i="34"/>
  <c r="B41" i="34"/>
  <c r="B12" i="30"/>
  <c r="C12" i="30"/>
  <c r="E4" i="23" l="1"/>
  <c r="C47" i="34"/>
  <c r="C3" i="23" s="1"/>
  <c r="E3" i="23" s="1"/>
  <c r="E5" i="23" s="1"/>
  <c r="B35" i="35"/>
  <c r="E35" i="35" s="1"/>
  <c r="B49" i="34"/>
  <c r="B50" i="34" s="1"/>
  <c r="C49" i="34"/>
  <c r="C50" i="34" s="1"/>
  <c r="C35" i="35"/>
  <c r="C36" i="35" s="1"/>
  <c r="C7" i="23"/>
  <c r="B36" i="35" l="1"/>
  <c r="E36" i="35"/>
  <c r="E12" i="30"/>
  <c r="B7" i="23"/>
  <c r="E7" i="23" s="1"/>
  <c r="C5" i="23" l="1"/>
  <c r="C9" i="23" l="1"/>
  <c r="B5" i="23" l="1"/>
  <c r="B9" i="23" s="1"/>
  <c r="E9" i="23" l="1"/>
</calcChain>
</file>

<file path=xl/comments1.xml><?xml version="1.0" encoding="utf-8"?>
<comments xmlns="http://schemas.openxmlformats.org/spreadsheetml/2006/main">
  <authors>
    <author>Thomas Welwert</author>
    <author>Andreas Gustavsson Fredlund</author>
  </authors>
  <commentList>
    <comment ref="L7" authorId="0" shapeId="0">
      <text>
        <r>
          <rPr>
            <b/>
            <sz val="9"/>
            <color indexed="81"/>
            <rFont val="Tahoma"/>
            <family val="2"/>
          </rPr>
          <t>Thomas Welwert:</t>
        </r>
        <r>
          <rPr>
            <sz val="9"/>
            <color indexed="81"/>
            <rFont val="Tahoma"/>
            <family val="2"/>
          </rPr>
          <t xml:space="preserve">
Dekan rum 121
 tkr
Mötesrum kansliet 50 tkr
Fak ledn mötesrum 400 tkr
Kostn från FU nämnd 450 tk</t>
        </r>
      </text>
    </comment>
    <comment ref="M7" authorId="0" shapeId="0">
      <text>
        <r>
          <rPr>
            <b/>
            <sz val="9"/>
            <color indexed="81"/>
            <rFont val="Tahoma"/>
            <family val="2"/>
          </rPr>
          <t>Thomas Welwert:</t>
        </r>
        <r>
          <rPr>
            <sz val="9"/>
            <color indexed="81"/>
            <rFont val="Tahoma"/>
            <family val="2"/>
          </rPr>
          <t xml:space="preserve">
Dekan rum 100 tkr
Mötesrum kansliet 50 tkr
Fak ledn mötesrum 400 tkr
Kostn från FU nämnd 450 tkr</t>
        </r>
      </text>
    </comment>
    <comment ref="N7" authorId="0" shapeId="0">
      <text>
        <r>
          <rPr>
            <sz val="9"/>
            <color indexed="81"/>
            <rFont val="Tahoma"/>
            <family val="2"/>
          </rPr>
          <t xml:space="preserve">Andreas
Efter budget internhyra
LTV-FAKULTETEN - EMERiTI
LTV-FAKULTETEN -880tkr studiemiljö
LTV-FAKULTETEN fakultetsledning 
450tkr från forskarutbildningsnämnd
240 tkr från docentnämnd
</t>
        </r>
      </text>
    </comment>
    <comment ref="N9" authorId="1" shapeId="0">
      <text>
        <r>
          <rPr>
            <b/>
            <sz val="9"/>
            <color indexed="81"/>
            <rFont val="Tahoma"/>
            <family val="2"/>
          </rPr>
          <t>Andreas Gustavsson Fredlund:</t>
        </r>
        <r>
          <rPr>
            <sz val="9"/>
            <color indexed="81"/>
            <rFont val="Tahoma"/>
            <family val="2"/>
          </rPr>
          <t xml:space="preserve">
240 tk till ledning
</t>
        </r>
      </text>
    </comment>
    <comment ref="L11" authorId="0" shapeId="0">
      <text>
        <r>
          <rPr>
            <b/>
            <sz val="9"/>
            <color indexed="81"/>
            <rFont val="Tahoma"/>
            <family val="2"/>
          </rPr>
          <t>Thomas Welwert:</t>
        </r>
        <r>
          <rPr>
            <sz val="9"/>
            <color indexed="81"/>
            <rFont val="Tahoma"/>
            <family val="2"/>
          </rPr>
          <t xml:space="preserve">
450 tkr till ledning</t>
        </r>
      </text>
    </comment>
    <comment ref="M11" authorId="0" shapeId="0">
      <text>
        <r>
          <rPr>
            <b/>
            <sz val="9"/>
            <color indexed="81"/>
            <rFont val="Tahoma"/>
            <family val="2"/>
          </rPr>
          <t>Thomas Welwert:</t>
        </r>
        <r>
          <rPr>
            <sz val="9"/>
            <color indexed="81"/>
            <rFont val="Tahoma"/>
            <family val="2"/>
          </rPr>
          <t xml:space="preserve">
450 tkr till ledning</t>
        </r>
      </text>
    </comment>
    <comment ref="N11" authorId="0" shapeId="0">
      <text>
        <r>
          <rPr>
            <b/>
            <sz val="9"/>
            <color indexed="81"/>
            <rFont val="Tahoma"/>
            <family val="2"/>
          </rPr>
          <t>Thomas Welwert:</t>
        </r>
        <r>
          <rPr>
            <sz val="9"/>
            <color indexed="81"/>
            <rFont val="Tahoma"/>
            <family val="2"/>
          </rPr>
          <t xml:space="preserve">
737 tkr till ledning</t>
        </r>
      </text>
    </comment>
  </commentList>
</comments>
</file>

<file path=xl/connections.xml><?xml version="1.0" encoding="utf-8"?>
<connections xmlns="http://schemas.openxmlformats.org/spreadsheetml/2006/main">
  <connection id="1" odcFile="\\storage-al.slu.se\home$\tswe0001\My Documents\Mina datakällor\linskuber.slu.se Ekonomi LINSDW.odc" keepAlive="1" name="linskuber.slu.se Ekonomi LINSDW" type="5" refreshedVersion="6" background="1">
    <dbPr connection="Provider=MSOLAP.5;Integrated Security=SSPI;Persist Security Info=True;Initial Catalog=Ekonomi;Data Source=linskuber.slu.se;MDX Compatibility=1;Safety Options=2;MDX Missing Member Mode=Error;Update Isolation Level=2" command="LINSDW" commandType="1"/>
    <olapPr sendLocale="1" rowDrillCount="1000"/>
  </connection>
  <connection id="2" keepAlive="1" name="linskuber.slu.se Ekonomi LINSDW1" type="5" refreshedVersion="4" background="1" saveData="1">
    <dbPr connection="Provider=MSOLAP.4;Integrated Security=SSPI;Persist Security Info=True;Initial Catalog=Ekonomi;Data Source=linskuber.slu.se;MDX Compatibility=1;Safety Options=2;MDX Missing Member Mode=Error" command="LINSDW" commandType="1"/>
    <olapPr sendLocale="1" rowDrillCount="1000"/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6">
    <s v="linskuber.slu.se Ekonomi LINSDW"/>
    <s v="{[Organisation - fakultet].[Fakultet].&amp;[F]}"/>
    <s v="{[Redovisningsområde].[Redovisningsområde].&amp;[5 - Gem verksamheter]}"/>
    <s v="{[Organisation - institution].[Organisation - institution].[All].UNKNOWNMEMBER,[Organisation - institution].[Organisation - institution].[Institutionsbenämning].&amp;[546-BTC],[Organisation - institution].[Organisation - institution].[Institutionsbenämning].&amp;[450-KEMI],[Organisation - institution].[Organisation - institution].[Institutionsbenämning].&amp;[925-NOVA],[Organisation - institution].[Organisation - institution].[Institutionsbenämning].&amp;[123-LÖVSTA],[Organisation - institution].[Organisation - institution].[Institutionsbenämning].&amp;[640-Movium],[Organisation - institution].[Organisation - institution].[Institutionsbenämning].&amp;[415-Ekologi],[Organisation - institution].[Organisation - institution].[Institutionsbenämning].&amp;[510-EKONOMI],[Organisation - institution].[Organisation - institution].[Institutionsbenämning].&amp;[270-BIOENERGI],[Organisation - institution].[Organisation - institution].[Institutionsbenämning].&amp;[105-STIPENDIER],[Organisation - institution].[Organisation - institution].[Institutionsbenämning].&amp;[115-FYTOTRONEN],[Organisation - institution].[Organisation - institution].[Institutionsbenämning].&amp;[634-Agrosystem],[Organisation - institution].[Organisation - institution].[Institutionsbenämning].&amp;[150-Biblioteket],[Organisation - institution].[Organisation - institution].[Institutionsbenämning].&amp;[160-SLU OMVÄRLD],[Organisation - institution].[Organisation - institution].[Institutionsbenämning].&amp;[480-VÄXTBIOLOGI],[Organisation - institution].[Organisation - institution].[Institutionsbenämning].&amp;[633-Hortikultur],[Organisation - institution].[Organisation - institution].[Institutionsbenämning].&amp;[999-SLU, TOTALT],[Organisation - institution].[Organisation - institution].[Institutionsbenämning].&amp;[300-SKOGSEKONOMI],[Organisation - institution].[Organisation - institution].[Institutionsbenämning].&amp;[404-VÄXTPATOLOGI],[Organisation - institution].[Organisation - institution].[Institutionsbenämning].&amp;[460-MIKROBIOLOGI],[Organisation - institution].[Organisation - institution].[Institutionsbenämning].&amp;[106-Djursjukhuset],[Organisation - institution].[Organisation - institution].[Institutionsbenämning].&amp;[128-FORSKARSKOLOR],[Organisation - institution].[Organisation - institution].[Institutionsbenämning].&amp;[595-Stad och land],[Organisation - institution].[Organisation - institution].[Institutionsbenämning].&amp;[642-Växtförädling],[Organisation - institution].[Organisation - institution].[Institutionsbenämning].&amp;[660-VÄXTVETENSKAP],[Organisation - institution].[Organisation - institution].[Institutionsbenämning].&amp;[911-ARTDATABANKEN],[Organisation - institution].[Organisation - institution].[Institutionsbenämning].&amp;[923-SLU MILJÖDATA],[Organisation - institution].[Organisation - institution].[Institutionsbenämning].&amp;[Institution okänd],[Organisation - institution].[Organisation - institution].[Institutionsbenämning].&amp;[100-SLU, GEMENSAMT],[Organisation - institution].[Organisation - institution].[Institutionsbenämning].&amp;[129-Omvärld Alnarp],[Organisation - institution].[Organisation - institution].[Institutionsbenämning].&amp;[365-LÖVTRÄDSODLING],[Organisation - institution].[Organisation - institution].[Institutionsbenämning].&amp;[435-Mark och miljö],[Organisation - institution].[Organisation - institution].[Institutionsbenämning].&amp;[639-Odlingsenheten],[Organisation - institution].[Organisation - institution].[Institutionsbenämning].&amp;[883-VH-intendentur],[Organisation - institution].[Organisation - institution].[Institutionsbenämning].&amp;[935-IT-avdelningen],[Organisation - institution].[Organisation - institution].[Institutionsbenämning].&amp;[104-DONATIONSFONDEN],[Organisation - institution].[Organisation - institution].[Institutionsbenämning].&amp;[670-HUSDJURSGENETIK],[Organisation - institution].[Organisation - institution].[Institutionsbenämning].&amp;[885-Intendentur MVM],[Organisation - institution].[Organisation - institution].[Institutionsbenämning].&amp;[952-HVC, ÖVNINGSLAB],[Organisation - institution].[Organisation - institution].[Institutionsbenämning].&amp;[991-PLATSCHEF SKARA],[Organisation - institution].[Organisation - institution].[Institutionsbenämning].&amp;[275-SKOGSHUSHÅLLNING],[Organisation - institution].[Organisation - institution].[Institutionsbenämning].&amp;[280-Vatten och miljö],[Organisation - institution].[Organisation - institution].[Institutionsbenämning].&amp;[360-SKOGLIG MARKLÄRA],[Organisation - institution].[Organisation - institution].[Institutionsbenämning].&amp;[420-MOLEKYLÄRBIOLOGI],[Organisation - institution].[Organisation - institution].[Institutionsbenämning].&amp;[977-LEDNINGSKANSLIET],[Organisation - institution].[Organisation - institution].[Institutionsbenämning].&amp;[996-INTERNREVISIONEN],[Organisation - institution].[Organisation - institution].[Institutionsbenämning].&amp;[210-Skogsmästarskolan],[Organisation - institution].[Organisation - institution].[Institutionsbenämning].&amp;[231-Skogens produkter],[Organisation - institution].[Organisation - institution].[Institutionsbenämning].&amp;[565-ENERGI OCH TEKNIK],[Organisation - institution].[Organisation - institution].[Institutionsbenämning].&amp;[632-Växtskyddsbiologi],[Organisation - institution].[Organisation - institution].[Institutionsbenämning].&amp;[121-Partnerskap Alnarp],[Organisation - institution].[Organisation - institution].[Institutionsbenämning].&amp;[122-Movium Partnerskap],[Organisation - institution].[Organisation - institution].[Institutionsbenämning].&amp;[127-BIOTRONEN I ALNARP],[Organisation - institution].[Organisation - institution].[Institutionsbenämning].&amp;[135-Akvatiska resurser],[Organisation - institution].[Organisation - institution].[Institutionsbenämning].&amp;[954-KEMISKT ÖVNINGSLAB],[Organisation - institution].[Organisation - institution].[Institutionsbenämning].&amp;[984-EKONOMIAVDELNINGEN],[Organisation - institution].[Organisation - institution].[Institutionsbenämning].&amp;[110-S-FAK * UPPHÖR 2003],[Organisation - institution].[Organisation - institution].[Institutionsbenämning].&amp;[126-SYDSVENSK FORSKNING],[Organisation - institution].[Organisation - institution].[Institutionsbenämning].&amp;[130-V-FAK * UPPHÖR 2003],[Organisation - institution].[Organisation - institution].[Institutionsbenämning].&amp;[550-LIVSMEDELSVETENSKAP],[Organisation - institution].[Organisation - institution].[Institutionsbenämning].&amp;[636-Landskapsarkitektur],[Organisation - institution].[Organisation - institution].[Institutionsbenämning].&amp;[637-Landskapsutveckling],[Organisation - institution].[Organisation - institution].[Institutionsbenämning].&amp;[985-PERSONALAVDELNINGEN],[Organisation - institution].[Organisation - institution].[Institutionsbenämning].&amp;[251-Vilt, Fisk och Miljö],[Organisation - institution].[Organisation - institution].[Institutionsbenämning].&amp;[714-KLINISKA VETENSKAPER],[Organisation - institution].[Organisation - institution].[Institutionsbenämning].&amp;[715-Kliniska vetenskaper],[Organisation - institution].[Organisation - institution].[Institutionsbenämning].&amp;[951-GENETISKT ÖVNINGSLAB],[Organisation - institution].[Organisation - institution].[Institutionsbenämning].&amp;[120-JLT-FAK * UPPHÖR 2003],[Organisation - institution].[Organisation - institution].[Institutionsbenämning].&amp;[350-SKOGLIG LANDSKAPSVÅRD],[Organisation - institution].[Organisation - institution].[Institutionsbenämning].&amp;[445-FÄLTFORSKNINGSENHETEN],[Organisation - institution].[Organisation - institution].[Institutionsbenämning].&amp;[955-EKOLOGISKT ÖVNINGSLAB],[Organisation - institution].[Organisation - institution].[Institutionsbenämning].&amp;[979-PLANERINGSAVDELNINGEN],[Organisation - institution].[Organisation - institution].[Institutionsbenämning].&amp;[980-UNIVERSITETSLEDNINGEN],[Organisation - institution].[Organisation - institution].[Institutionsbenämning].&amp;[107-Ambulatoriska kliniken],[Organisation - institution].[Organisation - institution].[Institutionsbenämning].&amp;[116-CENTRUM FÖR BILDANALYS],[Organisation - institution].[Organisation - institution].[Institutionsbenämning].&amp;[500-Växtproduktionsekologi],[Organisation - institution].[Organisation - institution].[Institutionsbenämning].&amp;[711-MOLEKYLÄR BIOVETENSKAP],[Organisation - institution].[Organisation - institution].[Institutionsbenämning].&amp;[882-ENHETEN FÖR RENSKÖTSEL],[Organisation - institution].[Organisation - institution].[Institutionsbenämning].&amp;[884-Intendentur BioCentrum],[Organisation - institution].[Organisation - institution].[Institutionsbenämning].&amp;[888-VHC gemensamt - VH fak],[Organisation - institution].[Organisation - institution].[Institutionsbenämning].&amp;[P-GAMLA KODER FRÅN BUS M M],[Organisation - institution].[Organisation - institution].[Institutionsbenämning].&amp;[102-FASTIGHETSFÖRVALTNINGEN],[Organisation - institution].[Organisation - institution].[Institutionsbenämning].&amp;[103-LOKALHYROR OCH ARRENDEN],[Organisation - institution].[Organisation - institution].[Institutionsbenämning].&amp;[108-FISKERIFORSKNINGSFARTYG],[Organisation - institution].[Organisation - institution].[Institutionsbenämning].&amp;[643-Biosystem och teknologi],[Organisation - institution].[Organisation - institution].[Institutionsbenämning].&amp;[295-SYDSVENSK SKOGSVETENSKAP],[Organisation - institution].[Organisation - institution].[Institutionsbenämning].&amp;[260-Skoglig resurshushållning],[Organisation - institution].[Organisation - institution].[Institutionsbenämning].&amp;[932-KOMMUNIKATIONSAVDELNINGEN],[Organisation - institution].[Organisation - institution].[Institutionsbenämning].&amp;[950-VÄXTBIOLOGISKT ÖVNINGSLAB],[Organisation - institution].[Organisation - institution].[Institutionsbenämning].&amp;[140-Skogs och jordbruksdriften],[Organisation - institution].[Organisation - institution].[Institutionsbenämning].&amp;[355-SKOGLIG PRODUKTIONSEKOLOGI],[Organisation - institution].[Organisation - institution].[Institutionsbenämning].&amp;[591-ENHETEN FÖR TEMA LANDSBYGD],[Organisation - institution].[Organisation - institution].[Institutionsbenämning].&amp;[610-LANDSKAPSPLANERING, ALNARP],[Organisation - institution].[Organisation - institution].[Institutionsbenämning].&amp;[635-Lantbrukets byggnadsteknik],[Organisation - institution].[Organisation - institution].[Institutionsbenämning].&amp;[646-Institutionsadministration],[Organisation - institution].[Organisation - institution].[Institutionsbenämning].&amp;[880-HUSDJURENS MILJÖ OCH HÄLSA],[Organisation - institution].[Organisation - institution].[Institutionsbenämning].&amp;[886-Intendentur Ekologicentrum],[Organisation - institution].[Organisation - institution].[Institutionsbenämning].&amp;[241-Skogens ekologi och skötsel],[Organisation - institution].[Organisation - institution].[Institutionsbenämning].&amp;[760-KIRURGI OCH MEDICIN, SMÅDJUR],[Organisation - institution].[Organisation - institution].[Institutionsbenämning].&amp;[924-CENTRUM F UTHÅLLIGT LANTBRUK],[Organisation - institution].[Organisation - institution].[Institutionsbenämning].&amp;[953-MARKVETENSKAPLIGT ÖVNINGSLAB],[Organisation - institution].[Organisation - institution].[Institutionsbenämning].&amp;[540-Norrländsk jordbruksvetenskap],[Organisation - institution].[Organisation - institution].[Institutionsbenämning].&amp;[650-HUSDJURENS UTFODRING OCH VÅRD],[Organisation - institution].[Organisation - institution].[Institutionsbenämning].&amp;[875-VHC Utbildningsadministration],[Organisation - institution].[Organisation - institution].[Institutionsbenämning].&amp;[893-FAKULTETEN FÖR SKOGSVETENSKAP],[Organisation - institution].[Organisation - institution].[Institutionsbenämning].&amp;[981-UNIVERSITETSLEDNINGENS KANSLI],[Organisation - institution].[Organisation - institution].[Institutionsbenämning].&amp;[560-LANDSKAPS- OCH TRÄDGÅRDSTEKNIK],[Organisation - institution].[Organisation - institution].[Institutionsbenämning].&amp;[910-CENTRUM FÖR BIOLOGISK MÅNGFALD],[Organisation - institution].[Organisation - institution].[Institutionsbenämning].&amp;[330-SKOGLIG GENETIK O VÄXTFYSIOLOGI],[Organisation - institution].[Organisation - institution].[Institutionsbenämning].&amp;[440-EKOLOGI OCH VÄXTPRODUKTIONSLÄRA],[Organisation - institution].[Organisation - institution].[Institutionsbenämning].&amp;[712-ANATOMI,  FYSIOLOGI OCH BIOKEMI],[Organisation - institution].[Organisation - institution].[Institutionsbenämning].&amp;[956-Speciallokaler för undervisning],[Organisation - institution].[Organisation - institution].[Institutionsbenämning].&amp;[922-CENTRUM FÖR REPRODUKTIONSBIOLOGI],[Organisation - institution].[Organisation - institution].[Institutionsbenämning].&amp;[109-STYRELSENS STRATEGISKA SATSNINGAR],[Organisation - institution].[Organisation - institution].[Institutionsbenämning].&amp;[200-Enheten för skoglig fältforskning],[Organisation - institution].[Organisation - institution].[Institutionsbenämning].&amp;[390-Skoglig mykologi och växtpatologi],[Organisation - institution].[Organisation - institution].[Institutionsbenämning].&amp;[887-Intendentur Landskap och samhälle],[Organisation - institution].[Organisation - institution].[Institutionsbenämning].&amp;[641-POM, Programmet för odlad mångfald],[Organisation - institution].[Organisation - institution].[Institutionsbenämning].&amp;[934-AVD FÖR JURIDIK, EKONOMI, PERSONAL],[Organisation - institution].[Organisation - institution].[Institutionsbenämning].&amp;[600-JORDBRUKETS BIOSYSTEM OCH TEKNOLOGI],[Organisation - institution].[Organisation - institution].[Institutionsbenämning].&amp;[973-FAKULTETSKANSLI SKOGSVETENSKAP UMEÅ],[Organisation - institution].[Organisation - institution].[Institutionsbenämning].&amp;[645-Enheten för samverkan och utveckling],[Organisation - institution].[Organisation - institution].[Institutionsbenämning].&amp;[425-Institutionen för kemi och bioteknologi],[Organisation - institution].[Organisation - institution].[Institutionsbenämning].&amp;[545-SKOGENS BIOMATERIAL OCH TEKNOLOGI (SBT)],[Organisation - institution].[Organisation - institution].[Institutionsbenämning].&amp;[631-Växtförädling och bioteknik, t o m 2012],[Organisation - institution].[Organisation - institution].[Institutionsbenämning].&amp;[929-SCAW Nationellt centrum för djurvälfärd],[Organisation - institution].[Organisation - institution].[Institutionsbenämning].&amp;[638-Arbetsvetenskap, ekonomi och miljöpsykologi],[Organisation - institution].[Organisation - institution].[Institutionsbenämning].&amp;[713-BIOMEDICIN OCH VETERINÄR FOLKHÄLSOVETENSKAP],[Organisation - institution].[Organisation - institution].[Institutionsbenämning].&amp;[928-KOMPETENSCENTRUM FÖR KEMISKA BEKÄMPNINGSMEDEL],[Organisation - institution].[Organisation - institution].[Institutionsbenämning].&amp;[644-Landskapsarkitektur, planering och förvaltning],[Organisation - institution].[Organisation - institution].[Institutionsbenämning].&amp;[894-FAKULTETEN F NATURRESURSER OCH LANTBRUKSVETENSKAP],[Organisation - institution].[Organisation - institution].[Institutionsbenämning].&amp;[895-FAKULTETEN F VETERINÄRMEDICIN O HUSDJURSVETENSKAP],[Organisation - institution].[Organisation - institution].[Institutionsbenämning].&amp;[896-FAKULTETEN F LANDSKAPSPL., TRÄDGÅRDS- O JORDBR.VET],[Organisation - institution].[Organisation - institution].[Institutionsbenämning].&amp;[974-FAKULTETSKANSLI NATURRESURSER O LANTBRUKSVETENSKAP],[Organisation - institution].[Organisation - institution].[Institutionsbenämning].&amp;[975-FAKULTETSKANSLI VETERINÄRMEDICIN OCH HUSDJURSVETEN],[Organisation - institution].[Organisation - institution].[Institutionsbenämning].&amp;[976-FAK.KANSLI LANDSKAPSPLAN., TRÄDGÅRDS- O JORDBR.VET]}"/>
    <s v="{[Organisation - institution].[Organisation - institution].[Institutionsbenämning].&amp;[896-FAKULTETEN F LANDSKAPSPL., TRÄDGÅRDS- O JORDBR.VET]}"/>
    <s v="{[Budgetkonto].[Budgetkontohierarki med kod].[Budgetkontokategori benämning].&amp;[60-Lokalkostnader],[Budgetkonto].[Budgetkontohierarki med kod].[Budgetkontokategori benämning].&amp;[65-Driftkostnader],[Budgetkonto].[Budgetkontohierarki med kod].[Budgetkontokategori benämning].&amp;[50-Personalkostnader],[Budgetkonto].[Budgetkontohierarki med kod].[Budgetkontokategori benämning].&amp;[99-Saldo flyttade projekt]}"/>
  </metadataStrings>
  <mdxMetadata count="5">
    <mdx n="0" f="s">
      <ms ns="1" c="0"/>
    </mdx>
    <mdx n="0" f="s">
      <ms ns="2" c="0"/>
    </mdx>
    <mdx n="0" f="s">
      <ms ns="3" c="0"/>
    </mdx>
    <mdx n="0" f="s">
      <ms ns="4" c="0"/>
    </mdx>
    <mdx n="0" f="s">
      <ms ns="5" c="0"/>
    </mdx>
  </mdxMetadata>
  <valueMetadata count="5">
    <bk>
      <rc t="1" v="0"/>
    </bk>
    <bk>
      <rc t="1" v="1"/>
    </bk>
    <bk>
      <rc t="1" v="2"/>
    </bk>
    <bk>
      <rc t="1" v="3"/>
    </bk>
    <bk>
      <rc t="1" v="4"/>
    </bk>
  </valueMetadata>
</metadata>
</file>

<file path=xl/sharedStrings.xml><?xml version="1.0" encoding="utf-8"?>
<sst xmlns="http://schemas.openxmlformats.org/spreadsheetml/2006/main" count="461" uniqueCount="176">
  <si>
    <t>Fakultet</t>
  </si>
  <si>
    <t>F</t>
  </si>
  <si>
    <t>Organisation - institution</t>
  </si>
  <si>
    <t>Utfall</t>
  </si>
  <si>
    <t>Radetiketter</t>
  </si>
  <si>
    <t>5 - Gem verksamheter</t>
  </si>
  <si>
    <t>31-Uppdragsintäkter</t>
  </si>
  <si>
    <t>32-Bidragsintäkter</t>
  </si>
  <si>
    <t>33-Övriga intäkter</t>
  </si>
  <si>
    <t>34-Tilldelning enl verksamhetsplan</t>
  </si>
  <si>
    <t>50-Personalkostnader</t>
  </si>
  <si>
    <t>60-Lokalkostnader</t>
  </si>
  <si>
    <t>65-Driftkostnader</t>
  </si>
  <si>
    <t>Totalsumma</t>
  </si>
  <si>
    <t>Andel tilldelningsfinansiering</t>
  </si>
  <si>
    <t>Schablon tilldelningsfinansierade kostnader totalt</t>
  </si>
  <si>
    <t>Redovisningsområde</t>
  </si>
  <si>
    <t>932-KOMMUNIKATIONSAVDELNINGEN</t>
  </si>
  <si>
    <t>935-IT-avdelningen</t>
  </si>
  <si>
    <t>973-FAKULTETSKANSLI SKOGSVETENSKAP UMEÅ</t>
  </si>
  <si>
    <t>974-FAKULTETSKANSLI NATURRESURSER O LANTBRUKSVETENSKAP</t>
  </si>
  <si>
    <t>975-FAKULTETSKANSLI VETERINÄRMEDICIN OCH HUSDJURSVETEN</t>
  </si>
  <si>
    <t>976-FAK.KANSLI LANDSKAPSPLAN., TRÄDGÅRDS- O JORDBR.VET</t>
  </si>
  <si>
    <t>977-LEDNINGSKANSLIET</t>
  </si>
  <si>
    <t>979-PLANERINGSAVDELNINGEN</t>
  </si>
  <si>
    <t>980-UNIVERSITETSLEDNINGEN</t>
  </si>
  <si>
    <t>984-EKONOMIAVDELNINGEN</t>
  </si>
  <si>
    <t>985-PERSONALAVDELNINGEN</t>
  </si>
  <si>
    <t>991-PLATSCHEF SKARA</t>
  </si>
  <si>
    <t>996-INTERNREVISIONEN</t>
  </si>
  <si>
    <t>(flera objekt)</t>
  </si>
  <si>
    <t>LTV</t>
  </si>
  <si>
    <t>NJ</t>
  </si>
  <si>
    <t>S</t>
  </si>
  <si>
    <t>VH</t>
  </si>
  <si>
    <t>Totalta kostnader redovisningsområde gemensam administration</t>
  </si>
  <si>
    <t>Lönebas</t>
  </si>
  <si>
    <t>Påslagsprocent</t>
  </si>
  <si>
    <t>5010-Löner</t>
  </si>
  <si>
    <t>5060-Övriga personalkostnader</t>
  </si>
  <si>
    <t>6570-Övriga driftkostnader</t>
  </si>
  <si>
    <t>6550-Publikationer, utbildn material</t>
  </si>
  <si>
    <t>6540-Frakter transp o resor</t>
  </si>
  <si>
    <t>6530-Telekommunikation o post</t>
  </si>
  <si>
    <t>6520-Köpta tjänster exkl utb uppdrag</t>
  </si>
  <si>
    <t>6515-Förbrukningsmaterial</t>
  </si>
  <si>
    <t>6510-Förbrukningsinventarier</t>
  </si>
  <si>
    <t>60-Lokalhyra</t>
  </si>
  <si>
    <t>5050-Internrepresentation och personalvård</t>
  </si>
  <si>
    <t>5040-Personalrekrytering</t>
  </si>
  <si>
    <t>5030-Kursavgifter</t>
  </si>
  <si>
    <t>5020-Traktamenten och bilersättningar</t>
  </si>
  <si>
    <t>3350-Övriga intäkter</t>
  </si>
  <si>
    <t>3340-Arrende- och hyresintäkter</t>
  </si>
  <si>
    <t>3330-Försäljn jordb-, trädg- och skogsprod</t>
  </si>
  <si>
    <t>3320-Försäljn kurser och konferenser</t>
  </si>
  <si>
    <t>3310-Försäljn publikation, repro och maskinuthyrning</t>
  </si>
  <si>
    <t>3120-Konsultuppdrag</t>
  </si>
  <si>
    <t>3110-Utbildningsuppdrag</t>
  </si>
  <si>
    <t>Kolumnetiketter</t>
  </si>
  <si>
    <t>Urval Universitetsadm</t>
  </si>
  <si>
    <t>Urval gemensam administration</t>
  </si>
  <si>
    <t>Urval organisation: kärnverksamheten (LTV, NJ, S, VH)</t>
  </si>
  <si>
    <t>Urval konto: 50101, 50102, 5010, 5015, 5885</t>
  </si>
  <si>
    <t>Urval redovisningsområde: GU, FO &amp; FOMA</t>
  </si>
  <si>
    <t>34-Intern tilldelning</t>
  </si>
  <si>
    <t>30-Statsanslag</t>
  </si>
  <si>
    <t>Utfall universitetsgemensamma kostnader</t>
  </si>
  <si>
    <t>Utfall fakultetsgemensamma kostnader</t>
  </si>
  <si>
    <t>Totalt</t>
  </si>
  <si>
    <t>5 - Gem verksamheter Summa</t>
  </si>
  <si>
    <t>Totala kostnader universitets- &amp; fakultetsgemensamt</t>
  </si>
  <si>
    <r>
      <t xml:space="preserve">OH-beräkning Jordbruksverket, </t>
    </r>
    <r>
      <rPr>
        <sz val="11"/>
        <color theme="1"/>
        <rFont val="Calibri"/>
        <family val="2"/>
        <scheme val="minor"/>
      </rPr>
      <t>tkr</t>
    </r>
  </si>
  <si>
    <t>2016</t>
  </si>
  <si>
    <t>S-fak kst 8930000</t>
  </si>
  <si>
    <t>NJ-fak kst 8940010</t>
  </si>
  <si>
    <t>VH-fak kst 8950101</t>
  </si>
  <si>
    <t>Kostnader LTV-fak enl underlag</t>
  </si>
  <si>
    <t>exkl 70 Avskrivningar</t>
  </si>
  <si>
    <t>99-Semesterkostnader</t>
  </si>
  <si>
    <t xml:space="preserve">Urval: </t>
  </si>
  <si>
    <t>exkl 90 Overhead</t>
  </si>
  <si>
    <t>OH-grundande kostnader på fakultetsnivå</t>
  </si>
  <si>
    <t>2017</t>
  </si>
  <si>
    <t>6525-Utbildningsuppdrag</t>
  </si>
  <si>
    <r>
      <t>Utfall,</t>
    </r>
    <r>
      <rPr>
        <sz val="11"/>
        <color theme="1"/>
        <rFont val="Calibri"/>
        <family val="2"/>
        <scheme val="minor"/>
      </rPr>
      <t xml:space="preserve"> tkr</t>
    </r>
  </si>
  <si>
    <t>896003 - Emeritus</t>
  </si>
  <si>
    <t>896010 - Grundutbildningsnämnden</t>
  </si>
  <si>
    <t>896020 - Forskarutbildningsnämnden</t>
  </si>
  <si>
    <t>896021 - Disputationer</t>
  </si>
  <si>
    <t>896030 - Fakultetsnämnden</t>
  </si>
  <si>
    <t>896031 - Lärarförslagsnämnden</t>
  </si>
  <si>
    <t>896032 - Docentnämnden</t>
  </si>
  <si>
    <t>896033 - LTJ's valberedning</t>
  </si>
  <si>
    <t>896034 - Stipendiekommittén</t>
  </si>
  <si>
    <t>896035 - Lika villkors arbete</t>
  </si>
  <si>
    <t>896040 - Dekanus</t>
  </si>
  <si>
    <t>896041 - Dekanus kallade möte</t>
  </si>
  <si>
    <t>896042 - Vicedekanus GU</t>
  </si>
  <si>
    <t>896043 - Vicedekanus FU</t>
  </si>
  <si>
    <t>896044 - Prodekanus</t>
  </si>
  <si>
    <t>896045 - Ortspengar</t>
  </si>
  <si>
    <t>896046 - Ordf lärarförslagsnämnd</t>
  </si>
  <si>
    <t>896047 - Prefekt</t>
  </si>
  <si>
    <t>896049 - Programstudierektorer  GU</t>
  </si>
  <si>
    <t>896050 - Studierektor FU</t>
  </si>
  <si>
    <t>896052 - Vicedekanus Internationalisering</t>
  </si>
  <si>
    <t>896053 - Stf Prefekt</t>
  </si>
  <si>
    <t>896054 - Vicedekalnus FO</t>
  </si>
  <si>
    <t>896800 - Anslagsfördelning till inst</t>
  </si>
  <si>
    <t>896811 - Forskarskolor</t>
  </si>
  <si>
    <t>896814 - Forskarutbildning övrigt</t>
  </si>
  <si>
    <t>896818 - Handlingsplan LTV stategi</t>
  </si>
  <si>
    <t>896825 - Studds</t>
  </si>
  <si>
    <t>896831 - Klimatfonden</t>
  </si>
  <si>
    <t>896849 - GU medel</t>
  </si>
  <si>
    <t>896852 - UN-Paeagogiskutveckling-2015</t>
  </si>
  <si>
    <t>896866 - Mistra Urban Future</t>
  </si>
  <si>
    <t>896870 - INFORMATION OCH MARKNADSFÖRING</t>
  </si>
  <si>
    <t>896871 - Strukturstöd labbutrustning</t>
  </si>
  <si>
    <t>896872 - Studentpoolen</t>
  </si>
  <si>
    <t>896880 - Strategi och utveckling</t>
  </si>
  <si>
    <t>896881 - Strategi och utveckling,balanserade medel</t>
  </si>
  <si>
    <t>896882 - KON-medel Internationella nätverk</t>
  </si>
  <si>
    <t>896884 - Institutionsförändring 2013</t>
  </si>
  <si>
    <t>896888 - FGI</t>
  </si>
  <si>
    <t>896889 - Fak.gemensamma ämnesområden</t>
  </si>
  <si>
    <t>896891 - Kunskapsparken, Ultuna</t>
  </si>
  <si>
    <t>896910 - Särskilda kostnader fakulteten</t>
  </si>
  <si>
    <t>896911 - Reg samv kommittén</t>
  </si>
  <si>
    <t>896916 - Gem lokalkostnader</t>
  </si>
  <si>
    <t>896918 - Handlingsplan LTV strategi</t>
  </si>
  <si>
    <t>TOM - TOM</t>
  </si>
  <si>
    <t>896-FAKULTETEN F LANDSKAPSPL., TRÄDGÅRDS- O JORDBR.VET</t>
  </si>
  <si>
    <t>Budgetkontohierarki med kod</t>
  </si>
  <si>
    <t>Kostnad</t>
  </si>
  <si>
    <t>Innehåll</t>
  </si>
  <si>
    <t>Kostnader utan OH</t>
  </si>
  <si>
    <t>Fakultetsledning</t>
  </si>
  <si>
    <t>Bl.a. dekan, prodekan, vicedekaner och fakultetsnämnd samt drift, t.ex. kontorslokaler och övriga driftskostnader.</t>
  </si>
  <si>
    <t>Lärarförslagsnämnd</t>
  </si>
  <si>
    <t>Resor och arvoden för sakkunniga samt övriga mindre nämndkostnader.</t>
  </si>
  <si>
    <t>Docentnämnd</t>
  </si>
  <si>
    <t>Övriga nämnder och utskott</t>
  </si>
  <si>
    <t>Mindre kostnader för övriga nämnder och utskott.</t>
  </si>
  <si>
    <t>Forskarutbildnings-nämnd</t>
  </si>
  <si>
    <t>Studierektorer för forskarutbildningen samt övriga mindre nämndkostnader.</t>
  </si>
  <si>
    <t>Programnämnd</t>
  </si>
  <si>
    <t>Resor och övriga mindre nämndkostnader, programstudierektorer inkluderas inte</t>
  </si>
  <si>
    <t>Lika villkorsverksamhet och arbetsmiljö</t>
  </si>
  <si>
    <t>Lika villkorsarbete och arbete med arbetsmiljö.</t>
  </si>
  <si>
    <t>Information och marknadsföring</t>
  </si>
  <si>
    <t>En bas för information och marknadsföring, exempelvis mässor och evenemang.</t>
  </si>
  <si>
    <t>2018</t>
  </si>
  <si>
    <t>Totalt kostnader S, NJ, VH exkl bibl</t>
  </si>
  <si>
    <t>Kostnader S, NJ, VH, LTV exkl bibl</t>
  </si>
  <si>
    <t>631335 - NordPlant, medfinansiering</t>
  </si>
  <si>
    <t>638008 - Gyllin, Mats</t>
  </si>
  <si>
    <t>89402 - Docentnämnd</t>
  </si>
  <si>
    <t>896002 - Undervisningslokaler</t>
  </si>
  <si>
    <t>896873 - Studentrekrytering</t>
  </si>
  <si>
    <t>896915 - Inredning Hus 17</t>
  </si>
  <si>
    <t>896919 - NordPlant-PlantLink</t>
  </si>
  <si>
    <r>
      <t xml:space="preserve">Utfall, </t>
    </r>
    <r>
      <rPr>
        <sz val="11"/>
        <color theme="1"/>
        <rFont val="Calibri"/>
        <family val="2"/>
        <scheme val="minor"/>
      </rPr>
      <t>kr</t>
    </r>
  </si>
  <si>
    <t>2019</t>
  </si>
  <si>
    <t>2017-2019</t>
  </si>
  <si>
    <t>Urval alla avd exkl 101 Sakansvar, 931 Infra, 933 Utbildningsavd, 936 Avd för lärande &amp; digitalisering</t>
  </si>
  <si>
    <t>3130-Forskningsuppdrag</t>
  </si>
  <si>
    <t>895034 - Docentnämnden</t>
  </si>
  <si>
    <t>896008 - Arvode fr Grants Office</t>
  </si>
  <si>
    <t>896011 - Programnämnd</t>
  </si>
  <si>
    <t>896012 - Programnämnd Jordbruk Trädgård</t>
  </si>
  <si>
    <t>896013 - Programnämnd Landskap Alnarp</t>
  </si>
  <si>
    <t>896048 - Studiovägledning</t>
  </si>
  <si>
    <t>896055 - Medel till PSR</t>
  </si>
  <si>
    <t>Kostnader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</si>
</sst>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r_-;\-* #,##0.00\ _k_r_-;_-* &quot;-&quot;??\ _k_r_-;_-@_-"/>
    <numFmt numFmtId="164" formatCode="#,##0,"/>
    <numFmt numFmtId="165" formatCode="0.0%"/>
    <numFmt numFmtId="166" formatCode="#,##0_ ;[Red]\-#,##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2"/>
      </patternFill>
    </fill>
    <fill>
      <patternFill patternType="solid">
        <fgColor theme="2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/>
      <bottom style="double">
        <color rgb="FFFF8001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4" fillId="9" borderId="0" applyNumberFormat="0" applyBorder="0" applyAlignment="0" applyProtection="0"/>
    <xf numFmtId="0" fontId="5" fillId="10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4" applyNumberFormat="0" applyAlignment="0" applyProtection="0"/>
    <xf numFmtId="0" fontId="8" fillId="13" borderId="5" applyNumberFormat="0" applyAlignment="0" applyProtection="0"/>
    <xf numFmtId="0" fontId="9" fillId="13" borderId="4" applyNumberFormat="0" applyAlignment="0" applyProtection="0"/>
    <xf numFmtId="0" fontId="1" fillId="14" borderId="7" applyNumberFormat="0" applyFont="0" applyAlignment="0" applyProtection="0"/>
  </cellStyleXfs>
  <cellXfs count="98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left" indent="1"/>
    </xf>
    <xf numFmtId="0" fontId="2" fillId="2" borderId="0" xfId="0" applyFont="1" applyFill="1"/>
    <xf numFmtId="164" fontId="2" fillId="2" borderId="0" xfId="0" applyNumberFormat="1" applyFont="1" applyFill="1"/>
    <xf numFmtId="0" fontId="0" fillId="0" borderId="0" xfId="0" applyAlignment="1">
      <alignment horizontal="left"/>
    </xf>
    <xf numFmtId="164" fontId="0" fillId="0" borderId="0" xfId="0" applyNumberFormat="1" applyAlignment="1">
      <alignment horizontal="left" indent="2"/>
    </xf>
    <xf numFmtId="164" fontId="0" fillId="3" borderId="0" xfId="0" applyNumberFormat="1" applyFill="1"/>
    <xf numFmtId="165" fontId="0" fillId="3" borderId="0" xfId="1" applyNumberFormat="1" applyFont="1" applyFill="1"/>
    <xf numFmtId="0" fontId="2" fillId="4" borderId="0" xfId="0" applyFont="1" applyFill="1"/>
    <xf numFmtId="165" fontId="2" fillId="4" borderId="0" xfId="1" applyNumberFormat="1" applyFont="1" applyFill="1"/>
    <xf numFmtId="0" fontId="0" fillId="0" borderId="0" xfId="0" applyAlignment="1">
      <alignment horizontal="left" indent="2"/>
    </xf>
    <xf numFmtId="164" fontId="2" fillId="5" borderId="0" xfId="0" applyNumberFormat="1" applyFont="1" applyFill="1"/>
    <xf numFmtId="164" fontId="2" fillId="5" borderId="1" xfId="0" applyNumberFormat="1" applyFont="1" applyFill="1" applyBorder="1"/>
    <xf numFmtId="164" fontId="0" fillId="5" borderId="0" xfId="0" applyNumberFormat="1" applyFill="1"/>
    <xf numFmtId="164" fontId="0" fillId="5" borderId="1" xfId="0" applyNumberFormat="1" applyFill="1" applyBorder="1"/>
    <xf numFmtId="164" fontId="2" fillId="0" borderId="1" xfId="0" applyNumberFormat="1" applyFont="1" applyBorder="1" applyAlignment="1">
      <alignment horizontal="left"/>
    </xf>
    <xf numFmtId="164" fontId="2" fillId="5" borderId="2" xfId="0" applyNumberFormat="1" applyFont="1" applyFill="1" applyBorder="1" applyAlignment="1">
      <alignment horizontal="left"/>
    </xf>
    <xf numFmtId="164" fontId="2" fillId="5" borderId="0" xfId="0" applyNumberFormat="1" applyFont="1" applyFill="1" applyAlignment="1">
      <alignment horizontal="right"/>
    </xf>
    <xf numFmtId="164" fontId="2" fillId="5" borderId="1" xfId="0" applyNumberFormat="1" applyFont="1" applyFill="1" applyBorder="1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2" fillId="5" borderId="0" xfId="0" applyFont="1" applyFill="1"/>
    <xf numFmtId="0" fontId="2" fillId="5" borderId="1" xfId="0" applyFont="1" applyFill="1" applyBorder="1"/>
    <xf numFmtId="0" fontId="2" fillId="5" borderId="2" xfId="0" applyFont="1" applyFill="1" applyBorder="1" applyAlignment="1">
      <alignment horizontal="left"/>
    </xf>
    <xf numFmtId="0" fontId="0" fillId="0" borderId="0" xfId="0" applyFont="1"/>
    <xf numFmtId="164" fontId="2" fillId="5" borderId="0" xfId="0" applyNumberFormat="1" applyFont="1" applyFill="1" applyBorder="1" applyAlignment="1">
      <alignment horizontal="right"/>
    </xf>
    <xf numFmtId="0" fontId="2" fillId="5" borderId="0" xfId="0" applyFont="1" applyFill="1" applyAlignment="1">
      <alignment horizontal="right"/>
    </xf>
    <xf numFmtId="0" fontId="2" fillId="7" borderId="0" xfId="0" applyFont="1" applyFill="1"/>
    <xf numFmtId="0" fontId="2" fillId="5" borderId="1" xfId="0" applyFont="1" applyFill="1" applyBorder="1" applyAlignment="1">
      <alignment horizontal="right"/>
    </xf>
    <xf numFmtId="0" fontId="2" fillId="7" borderId="1" xfId="0" applyFont="1" applyFill="1" applyBorder="1"/>
    <xf numFmtId="166" fontId="0" fillId="7" borderId="0" xfId="0" applyNumberFormat="1" applyFont="1" applyFill="1"/>
    <xf numFmtId="166" fontId="2" fillId="5" borderId="2" xfId="0" applyNumberFormat="1" applyFont="1" applyFill="1" applyBorder="1" applyAlignment="1">
      <alignment horizontal="right"/>
    </xf>
    <xf numFmtId="166" fontId="2" fillId="5" borderId="2" xfId="0" applyNumberFormat="1" applyFont="1" applyFill="1" applyBorder="1"/>
    <xf numFmtId="166" fontId="2" fillId="2" borderId="0" xfId="0" applyNumberFormat="1" applyFont="1" applyFill="1" applyAlignment="1">
      <alignment horizontal="right"/>
    </xf>
    <xf numFmtId="3" fontId="0" fillId="0" borderId="0" xfId="0" applyNumberFormat="1"/>
    <xf numFmtId="0" fontId="2" fillId="6" borderId="0" xfId="0" applyFont="1" applyFill="1"/>
    <xf numFmtId="166" fontId="2" fillId="6" borderId="0" xfId="0" applyNumberFormat="1" applyFont="1" applyFill="1" applyAlignment="1">
      <alignment horizontal="right"/>
    </xf>
    <xf numFmtId="9" fontId="2" fillId="8" borderId="0" xfId="1" applyFont="1" applyFill="1"/>
    <xf numFmtId="165" fontId="2" fillId="8" borderId="0" xfId="1" applyNumberFormat="1" applyFont="1" applyFill="1" applyAlignment="1">
      <alignment horizontal="right"/>
    </xf>
    <xf numFmtId="164" fontId="2" fillId="5" borderId="0" xfId="0" applyNumberFormat="1" applyFont="1" applyFill="1" applyBorder="1"/>
    <xf numFmtId="164" fontId="0" fillId="0" borderId="0" xfId="0" applyNumberFormat="1" applyFont="1" applyBorder="1" applyAlignment="1">
      <alignment horizontal="left"/>
    </xf>
    <xf numFmtId="164" fontId="0" fillId="0" borderId="0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horizontal="left"/>
    </xf>
    <xf numFmtId="164" fontId="2" fillId="0" borderId="0" xfId="0" applyNumberFormat="1" applyFont="1" applyBorder="1" applyAlignment="1">
      <alignment horizontal="right"/>
    </xf>
    <xf numFmtId="164" fontId="0" fillId="0" borderId="3" xfId="0" applyNumberFormat="1" applyFont="1" applyBorder="1" applyAlignment="1">
      <alignment horizontal="left"/>
    </xf>
    <xf numFmtId="164" fontId="0" fillId="0" borderId="3" xfId="0" applyNumberFormat="1" applyFont="1" applyBorder="1" applyAlignment="1">
      <alignment horizontal="right"/>
    </xf>
    <xf numFmtId="164" fontId="2" fillId="2" borderId="0" xfId="0" applyNumberFormat="1" applyFont="1" applyFill="1" applyBorder="1" applyAlignment="1">
      <alignment horizontal="left"/>
    </xf>
    <xf numFmtId="164" fontId="2" fillId="5" borderId="2" xfId="0" applyNumberFormat="1" applyFont="1" applyFill="1" applyBorder="1"/>
    <xf numFmtId="164" fontId="2" fillId="0" borderId="1" xfId="0" applyNumberFormat="1" applyFont="1" applyBorder="1"/>
    <xf numFmtId="0" fontId="2" fillId="0" borderId="0" xfId="0" applyFont="1"/>
    <xf numFmtId="164" fontId="2" fillId="5" borderId="0" xfId="0" quotePrefix="1" applyNumberFormat="1" applyFont="1" applyFill="1" applyBorder="1" applyAlignment="1">
      <alignment horizontal="right"/>
    </xf>
    <xf numFmtId="166" fontId="0" fillId="0" borderId="0" xfId="0" applyNumberFormat="1"/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 indent="1"/>
    </xf>
    <xf numFmtId="164" fontId="2" fillId="0" borderId="0" xfId="0" applyNumberFormat="1" applyFont="1"/>
    <xf numFmtId="164" fontId="2" fillId="0" borderId="0" xfId="0" applyNumberFormat="1" applyFont="1" applyAlignment="1">
      <alignment horizontal="left" indent="1"/>
    </xf>
    <xf numFmtId="164" fontId="2" fillId="0" borderId="1" xfId="0" applyNumberFormat="1" applyFont="1" applyBorder="1" applyAlignment="1">
      <alignment horizontal="right"/>
    </xf>
    <xf numFmtId="164" fontId="2" fillId="0" borderId="0" xfId="0" applyNumberFormat="1" applyFont="1" applyAlignment="1">
      <alignment horizontal="right"/>
    </xf>
    <xf numFmtId="164" fontId="2" fillId="5" borderId="2" xfId="0" applyNumberFormat="1" applyFont="1" applyFill="1" applyBorder="1" applyAlignment="1">
      <alignment horizontal="right"/>
    </xf>
    <xf numFmtId="4" fontId="0" fillId="0" borderId="0" xfId="0" applyNumberFormat="1"/>
    <xf numFmtId="0" fontId="0" fillId="14" borderId="7" xfId="0" applyFill="1" applyBorder="1" applyAlignment="1">
      <alignment horizontal="left"/>
    </xf>
    <xf numFmtId="4" fontId="0" fillId="14" borderId="7" xfId="0" applyNumberFormat="1" applyFill="1" applyBorder="1"/>
    <xf numFmtId="0" fontId="2" fillId="0" borderId="0" xfId="0" applyFont="1" applyAlignment="1">
      <alignment horizontal="left" vertical="center" wrapText="1"/>
    </xf>
    <xf numFmtId="4" fontId="2" fillId="0" borderId="0" xfId="0" applyNumberFormat="1" applyFont="1" applyAlignment="1">
      <alignment vertical="center" wrapText="1"/>
    </xf>
    <xf numFmtId="0" fontId="11" fillId="17" borderId="13" xfId="0" applyFont="1" applyFill="1" applyBorder="1" applyAlignment="1">
      <alignment vertical="center" wrapText="1"/>
    </xf>
    <xf numFmtId="0" fontId="4" fillId="9" borderId="14" xfId="4" applyBorder="1" applyAlignment="1">
      <alignment vertical="center" wrapText="1"/>
    </xf>
    <xf numFmtId="0" fontId="12" fillId="0" borderId="15" xfId="0" applyFont="1" applyBorder="1" applyAlignment="1">
      <alignment vertical="center" wrapText="1"/>
    </xf>
    <xf numFmtId="3" fontId="12" fillId="18" borderId="13" xfId="0" applyNumberFormat="1" applyFont="1" applyFill="1" applyBorder="1" applyAlignment="1">
      <alignment horizontal="center" vertical="center" wrapText="1"/>
    </xf>
    <xf numFmtId="0" fontId="7" fillId="12" borderId="16" xfId="7" applyBorder="1" applyAlignment="1">
      <alignment vertical="center" wrapText="1"/>
    </xf>
    <xf numFmtId="0" fontId="12" fillId="0" borderId="12" xfId="0" applyFont="1" applyBorder="1" applyAlignment="1">
      <alignment vertical="center" wrapText="1"/>
    </xf>
    <xf numFmtId="0" fontId="12" fillId="14" borderId="17" xfId="10" applyFont="1" applyBorder="1" applyAlignment="1">
      <alignment vertical="center" wrapText="1"/>
    </xf>
    <xf numFmtId="0" fontId="9" fillId="13" borderId="16" xfId="9" applyBorder="1" applyAlignment="1">
      <alignment vertical="center" wrapText="1"/>
    </xf>
    <xf numFmtId="0" fontId="6" fillId="11" borderId="14" xfId="6" applyBorder="1" applyAlignment="1">
      <alignment vertical="center" wrapText="1"/>
    </xf>
    <xf numFmtId="0" fontId="10" fillId="16" borderId="18" xfId="0" applyFont="1" applyFill="1" applyBorder="1" applyAlignment="1">
      <alignment horizontal="left"/>
    </xf>
    <xf numFmtId="0" fontId="5" fillId="10" borderId="14" xfId="5" applyBorder="1" applyAlignment="1">
      <alignment vertical="center" wrapText="1"/>
    </xf>
    <xf numFmtId="3" fontId="12" fillId="0" borderId="13" xfId="0" applyNumberFormat="1" applyFont="1" applyBorder="1" applyAlignment="1">
      <alignment horizontal="center" vertical="center" wrapText="1"/>
    </xf>
    <xf numFmtId="0" fontId="8" fillId="13" borderId="19" xfId="8" applyBorder="1" applyAlignment="1">
      <alignment vertical="center" wrapText="1"/>
    </xf>
    <xf numFmtId="3" fontId="13" fillId="17" borderId="13" xfId="0" applyNumberFormat="1" applyFont="1" applyFill="1" applyBorder="1" applyAlignment="1">
      <alignment horizontal="center" vertical="center" wrapText="1"/>
    </xf>
    <xf numFmtId="165" fontId="2" fillId="2" borderId="0" xfId="1" applyNumberFormat="1" applyFont="1" applyFill="1" applyBorder="1" applyAlignment="1">
      <alignment horizontal="right"/>
    </xf>
    <xf numFmtId="0" fontId="11" fillId="17" borderId="12" xfId="0" applyFont="1" applyFill="1" applyBorder="1" applyAlignment="1">
      <alignment vertical="center" wrapText="1"/>
    </xf>
    <xf numFmtId="0" fontId="2" fillId="5" borderId="1" xfId="0" quotePrefix="1" applyFont="1" applyFill="1" applyBorder="1" applyAlignment="1">
      <alignment horizontal="right"/>
    </xf>
    <xf numFmtId="3" fontId="0" fillId="0" borderId="0" xfId="0" applyNumberFormat="1" applyFill="1" applyAlignment="1">
      <alignment horizontal="right"/>
    </xf>
    <xf numFmtId="164" fontId="2" fillId="5" borderId="1" xfId="0" quotePrefix="1" applyNumberFormat="1" applyFont="1" applyFill="1" applyBorder="1" applyAlignment="1">
      <alignment horizontal="right"/>
    </xf>
    <xf numFmtId="0" fontId="10" fillId="15" borderId="6" xfId="0" applyFont="1" applyFill="1" applyBorder="1" applyAlignment="1">
      <alignment horizontal="left"/>
    </xf>
    <xf numFmtId="4" fontId="10" fillId="15" borderId="6" xfId="0" applyNumberFormat="1" applyFont="1" applyFill="1" applyBorder="1"/>
    <xf numFmtId="4" fontId="6" fillId="11" borderId="0" xfId="0" applyNumberFormat="1" applyFont="1" applyFill="1"/>
    <xf numFmtId="4" fontId="4" fillId="9" borderId="0" xfId="0" applyNumberFormat="1" applyFont="1" applyFill="1"/>
    <xf numFmtId="0" fontId="7" fillId="12" borderId="4" xfId="0" applyFont="1" applyFill="1" applyBorder="1" applyAlignment="1">
      <alignment horizontal="left"/>
    </xf>
    <xf numFmtId="4" fontId="7" fillId="12" borderId="4" xfId="0" applyNumberFormat="1" applyFont="1" applyFill="1" applyBorder="1"/>
    <xf numFmtId="4" fontId="5" fillId="10" borderId="0" xfId="0" applyNumberFormat="1" applyFont="1" applyFill="1"/>
    <xf numFmtId="4" fontId="4" fillId="0" borderId="0" xfId="0" applyNumberFormat="1" applyFont="1" applyFill="1"/>
    <xf numFmtId="4" fontId="4" fillId="19" borderId="0" xfId="0" applyNumberFormat="1" applyFont="1" applyFill="1"/>
    <xf numFmtId="0" fontId="11" fillId="17" borderId="8" xfId="0" applyFont="1" applyFill="1" applyBorder="1" applyAlignment="1">
      <alignment vertical="center" wrapText="1"/>
    </xf>
    <xf numFmtId="0" fontId="11" fillId="17" borderId="12" xfId="0" applyFont="1" applyFill="1" applyBorder="1" applyAlignment="1">
      <alignment vertical="center" wrapText="1"/>
    </xf>
    <xf numFmtId="0" fontId="11" fillId="17" borderId="9" xfId="0" applyFont="1" applyFill="1" applyBorder="1" applyAlignment="1">
      <alignment horizontal="center" vertical="center" wrapText="1"/>
    </xf>
    <xf numFmtId="0" fontId="11" fillId="17" borderId="10" xfId="0" applyFont="1" applyFill="1" applyBorder="1" applyAlignment="1">
      <alignment horizontal="center" vertical="center" wrapText="1"/>
    </xf>
    <xf numFmtId="0" fontId="11" fillId="17" borderId="11" xfId="0" applyFont="1" applyFill="1" applyBorder="1" applyAlignment="1">
      <alignment horizontal="center" vertical="center" wrapText="1"/>
    </xf>
  </cellXfs>
  <cellStyles count="11">
    <cellStyle name="Bad" xfId="5" builtinId="27"/>
    <cellStyle name="Calculation" xfId="9" builtinId="22"/>
    <cellStyle name="Comma 2" xfId="3"/>
    <cellStyle name="Good" xfId="4" builtinId="26"/>
    <cellStyle name="Input" xfId="7" builtinId="20"/>
    <cellStyle name="Neutral" xfId="6" builtinId="28"/>
    <cellStyle name="Normal" xfId="0" builtinId="0"/>
    <cellStyle name="Normal 2" xfId="2"/>
    <cellStyle name="Note" xfId="10" builtinId="10"/>
    <cellStyle name="Output" xfId="8" builtinId="21"/>
    <cellStyle name="Percent" xfId="1" builtinId="5"/>
  </cellStyles>
  <dxfs count="48">
    <dxf>
      <fill>
        <patternFill patternType="none">
          <bgColor auto="1"/>
        </patternFill>
      </fill>
    </dxf>
    <dxf>
      <font>
        <color rgb="FF006100"/>
      </font>
      <fill>
        <patternFill patternType="solid">
          <bgColor indexed="65"/>
        </patternFill>
      </fill>
    </dxf>
    <dxf>
      <font>
        <b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scheme val="minor"/>
      </font>
      <fill>
        <patternFill patternType="solid">
          <fgColor indexed="65"/>
          <bgColor rgb="FFC6EFCE"/>
        </patternFill>
      </fill>
    </dxf>
    <dxf>
      <numFmt numFmtId="4" formatCode="#,##0.00"/>
    </dxf>
    <dxf>
      <alignment vertical="center" wrapText="1" readingOrder="0"/>
    </dxf>
    <dxf>
      <alignment vertical="center" wrapText="1" readingOrder="0"/>
    </dxf>
    <dxf>
      <font>
        <color rgb="FFFF0000"/>
      </font>
    </dxf>
    <dxf>
      <font>
        <color rgb="FFFF0000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A7D00"/>
        <name val="Calibri"/>
        <scheme val="minor"/>
      </font>
      <border diagonalUp="0" diagonalDown="0" outline="0">
        <left/>
        <right/>
        <top/>
        <bottom style="double">
          <color rgb="FFFF80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A7D00"/>
        <name val="Calibri"/>
        <scheme val="minor"/>
      </font>
      <border diagonalUp="0" diagonalDown="0" outline="0">
        <left/>
        <right/>
        <top/>
        <bottom style="double">
          <color rgb="FFFF8001"/>
        </bottom>
      </border>
    </dxf>
    <dxf>
      <font>
        <b/>
        <color theme="0"/>
      </font>
      <fill>
        <patternFill patternType="solid"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6500"/>
        <name val="Calibri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F3F76"/>
        <name val="Calibri"/>
        <scheme val="minor"/>
      </font>
      <fill>
        <patternFill patternType="solid">
          <fgColor indexed="65"/>
          <bgColor rgb="FFFFCC99"/>
        </patternFill>
      </fill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F3F76"/>
        <name val="Calibri"/>
        <scheme val="minor"/>
      </font>
      <fill>
        <patternFill patternType="solid">
          <fgColor indexed="65"/>
          <bgColor rgb="FFFFCC99"/>
        </patternFill>
      </fill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5"/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F3F76"/>
        <name val="Calibri"/>
        <scheme val="minor"/>
      </font>
      <fill>
        <patternFill patternType="solid">
          <fgColor indexed="65"/>
          <bgColor rgb="FFFFCC99"/>
        </patternFill>
      </fill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F3F76"/>
        <name val="Calibri"/>
        <scheme val="minor"/>
      </font>
      <fill>
        <patternFill patternType="solid">
          <fgColor indexed="65"/>
          <bgColor rgb="FFFFCC99"/>
        </patternFill>
      </fill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</dxf>
    <dxf>
      <fill>
        <patternFill patternType="solid">
          <fgColor indexed="65"/>
          <bgColor rgb="FFFFFFCC"/>
        </patternFill>
      </fill>
      <border diagonalUp="0" diagonalDown="0"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  <dxf>
      <fill>
        <patternFill patternType="solid">
          <fgColor indexed="65"/>
          <bgColor rgb="FFFFFFCC"/>
        </patternFill>
      </fill>
      <border diagonalUp="0" diagonalDown="0"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6500"/>
        <name val="Calibri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6500"/>
        <name val="Calibri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6500"/>
        <name val="Calibri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6500"/>
        <name val="Calibri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6500"/>
        <name val="Calibri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6500"/>
        <name val="Calibri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scheme val="minor"/>
      </font>
      <fill>
        <patternFill patternType="solid">
          <fgColor indexed="65"/>
          <bgColor rgb="FFC6EFCE"/>
        </patternFill>
      </fill>
    </dxf>
    <dxf>
      <numFmt numFmtId="4" formatCode="#,##0.00"/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sheetMetadata" Target="metadata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Relationship Id="rId14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9525</xdr:rowOff>
    </xdr:from>
    <xdr:to>
      <xdr:col>7</xdr:col>
      <xdr:colOff>19050</xdr:colOff>
      <xdr:row>11</xdr:row>
      <xdr:rowOff>9525</xdr:rowOff>
    </xdr:to>
    <xdr:sp macro="" textlink="">
      <xdr:nvSpPr>
        <xdr:cNvPr id="2" name="textruta 1"/>
        <xdr:cNvSpPr txBox="1"/>
      </xdr:nvSpPr>
      <xdr:spPr>
        <a:xfrm>
          <a:off x="6181725" y="1343025"/>
          <a:ext cx="3295650" cy="76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Linskuben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söker ut löneunderlag för för alla fakulteter och institutioner </a:t>
          </a:r>
          <a:endParaRPr lang="sv-SE">
            <a:effectLst/>
          </a:endParaRPr>
        </a:p>
        <a:p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exkl fakultetsgem och instgem verksamhet</a:t>
          </a:r>
          <a:endParaRPr lang="sv-SE">
            <a:effectLst/>
          </a:endParaRPr>
        </a:p>
      </xdr:txBody>
    </xdr:sp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Anna Fogelberg" refreshedDate="43899.372306712961" backgroundQuery="1" createdVersion="5" refreshedVersion="6" minRefreshableVersion="3" recordCount="0" supportSubquery="1" supportAdvancedDrill="1">
  <cacheSource type="external" connectionId="1"/>
  <cacheFields count="18">
    <cacheField name="[Measures].[Utfall]" caption="Utfall" numFmtId="0" hierarchy="149" level="32767"/>
    <cacheField name="[Fritt Fält].[Fritt fält med kod].[Fritt fält med kod]" caption="Fritt fält med kod" numFmtId="0" hierarchy="37" level="1">
      <sharedItems count="65">
        <s v="[Fritt Fält].[Fritt fält med kod].&amp;[631335 - NordPlant, medfinansiering]" c="631335 - NordPlant, medfinansiering"/>
        <s v="[Fritt Fält].[Fritt fält med kod].&amp;[638008 - Gyllin, Mats]" c="638008 - Gyllin, Mats"/>
        <s v="[Fritt Fält].[Fritt fält med kod].&amp;[89402 - Docentnämnd]" c="89402 - Docentnämnd"/>
        <s v="[Fritt Fält].[Fritt fält med kod].&amp;[895034 - Docentnämnden]" c="895034 - Docentnämnden"/>
        <s v="[Fritt Fält].[Fritt fält med kod].&amp;[896002 - Undervisningslokaler]" c="896002 - Undervisningslokaler"/>
        <s v="[Fritt Fält].[Fritt fält med kod].&amp;[896003 - Emeritus]" c="896003 - Emeritus"/>
        <s v="[Fritt Fält].[Fritt fält med kod].&amp;[896008 - Arvode fr Grants Office]" c="896008 - Arvode fr Grants Office"/>
        <s v="[Fritt Fält].[Fritt fält med kod].&amp;[896010 - Grundutbildningsnämnden]" c="896010 - Grundutbildningsnämnden"/>
        <s v="[Fritt Fält].[Fritt fält med kod].&amp;[896011 - Programnämnd]" c="896011 - Programnämnd"/>
        <s v="[Fritt Fält].[Fritt fält med kod].&amp;[896012 - Programnämnd Jordbruk Trädgård]" c="896012 - Programnämnd Jordbruk Trädgård"/>
        <s v="[Fritt Fält].[Fritt fält med kod].&amp;[896013 - Programnämnd Landskap Alnarp]" c="896013 - Programnämnd Landskap Alnarp"/>
        <s v="[Fritt Fält].[Fritt fält med kod].&amp;[896020 - Forskarutbildningsnämnden]" c="896020 - Forskarutbildningsnämnden"/>
        <s v="[Fritt Fält].[Fritt fält med kod].&amp;[896021 - Disputationer]" c="896021 - Disputationer"/>
        <s v="[Fritt Fält].[Fritt fält med kod].&amp;[896030 - Fakultetsnämnden]" c="896030 - Fakultetsnämnden"/>
        <s v="[Fritt Fält].[Fritt fält med kod].&amp;[896031 - Lärarförslagsnämnden]" c="896031 - Lärarförslagsnämnden"/>
        <s v="[Fritt Fält].[Fritt fält med kod].&amp;[896032 - Docentnämnden]" c="896032 - Docentnämnden"/>
        <s v="[Fritt Fält].[Fritt fält med kod].&amp;[896033 - LTJ's valberedning]" c="896033 - LTJ's valberedning"/>
        <s v="[Fritt Fält].[Fritt fält med kod].&amp;[896034 - Stipendiekommittén]" c="896034 - Stipendiekommittén"/>
        <s v="[Fritt Fält].[Fritt fält med kod].&amp;[896035 - Lika villkors arbete]" c="896035 - Lika villkors arbete"/>
        <s v="[Fritt Fält].[Fritt fält med kod].&amp;[896040 - Dekanus]" c="896040 - Dekanus"/>
        <s v="[Fritt Fält].[Fritt fält med kod].&amp;[896041 - Dekanus kallade möte]" c="896041 - Dekanus kallade möte"/>
        <s v="[Fritt Fält].[Fritt fält med kod].&amp;[896042 - Vicedekanus GU]" c="896042 - Vicedekanus GU"/>
        <s v="[Fritt Fält].[Fritt fält med kod].&amp;[896043 - Vicedekanus FU]" c="896043 - Vicedekanus FU"/>
        <s v="[Fritt Fält].[Fritt fält med kod].&amp;[896044 - Prodekanus]" c="896044 - Prodekanus"/>
        <s v="[Fritt Fält].[Fritt fält med kod].&amp;[896045 - Ortspengar]" c="896045 - Ortspengar"/>
        <s v="[Fritt Fält].[Fritt fält med kod].&amp;[896046 - Ordf lärarförslagsnämnd]" c="896046 - Ordf lärarförslagsnämnd"/>
        <s v="[Fritt Fält].[Fritt fält med kod].&amp;[896047 - Prefekt]" c="896047 - Prefekt"/>
        <s v="[Fritt Fält].[Fritt fält med kod].&amp;[896048 - Studiovägledning]" c="896048 - Studiovägledning"/>
        <s v="[Fritt Fält].[Fritt fält med kod].&amp;[896049 - Programstudierektorer  GU]" c="896049 - Programstudierektorer  GU"/>
        <s v="[Fritt Fält].[Fritt fält med kod].&amp;[896050 - Studierektor FU]" c="896050 - Studierektor FU"/>
        <s v="[Fritt Fält].[Fritt fält med kod].&amp;[896052 - Vicedekanus Internationalisering]" c="896052 - Vicedekanus Internationalisering"/>
        <s v="[Fritt Fält].[Fritt fält med kod].&amp;[896053 - Stf Prefekt]" c="896053 - Stf Prefekt"/>
        <s v="[Fritt Fält].[Fritt fält med kod].&amp;[896054 - Vicedekalnus FO]" c="896054 - Vicedekalnus FO"/>
        <s v="[Fritt Fält].[Fritt fält med kod].&amp;[896055 - Medel till PSR]" c="896055 - Medel till PSR"/>
        <s v="[Fritt Fält].[Fritt fält med kod].&amp;[896800 - Anslagsfördelning till inst]" c="896800 - Anslagsfördelning till inst"/>
        <s v="[Fritt Fält].[Fritt fält med kod].&amp;[896811 - Forskarskolor]" c="896811 - Forskarskolor"/>
        <s v="[Fritt Fält].[Fritt fält med kod].&amp;[896814 - Forskarutbildning övrigt]" c="896814 - Forskarutbildning övrigt"/>
        <s v="[Fritt Fält].[Fritt fält med kod].&amp;[896818 - Handlingsplan LTV stategi]" c="896818 - Handlingsplan LTV stategi"/>
        <s v="[Fritt Fält].[Fritt fält med kod].&amp;[896825 - Studds]" c="896825 - Studds"/>
        <s v="[Fritt Fält].[Fritt fält med kod].&amp;[896831 - Klimatfonden]" c="896831 - Klimatfonden"/>
        <s v="[Fritt Fält].[Fritt fält med kod].&amp;[896849 - GU medel]" c="896849 - GU medel"/>
        <s v="[Fritt Fält].[Fritt fält med kod].&amp;[896852 - UN-Paeagogiskutveckling-2015]" c="896852 - UN-Paeagogiskutveckling-2015"/>
        <s v="[Fritt Fält].[Fritt fält med kod].&amp;[896866 - Mistra Urban Future]" c="896866 - Mistra Urban Future"/>
        <s v="[Fritt Fält].[Fritt fält med kod].&amp;[896870 - INFORMATION OCH MARKNADSFÖRING]" c="896870 - INFORMATION OCH MARKNADSFÖRING"/>
        <s v="[Fritt Fält].[Fritt fält med kod].&amp;[896871 - Strukturstöd labbutrustning]" c="896871 - Strukturstöd labbutrustning"/>
        <s v="[Fritt Fält].[Fritt fält med kod].&amp;[896872 - Studentpoolen]" c="896872 - Studentpoolen"/>
        <s v="[Fritt Fält].[Fritt fält med kod].&amp;[896873 - Studentrekrytering]" c="896873 - Studentrekrytering"/>
        <s v="[Fritt Fält].[Fritt fält med kod].&amp;[896880 - Strategi och utveckling]" c="896880 - Strategi och utveckling"/>
        <s v="[Fritt Fält].[Fritt fält med kod].&amp;[896881 - Strategi och utveckling,balanserade medel]" c="896881 - Strategi och utveckling,balanserade medel"/>
        <s v="[Fritt Fält].[Fritt fält med kod].&amp;[896882 - KON-medel Internationella nätverk]" c="896882 - KON-medel Internationella nätverk"/>
        <s v="[Fritt Fält].[Fritt fält med kod].&amp;[896884 - Institutionsförändring 2013]" c="896884 - Institutionsförändring 2013"/>
        <s v="[Fritt Fält].[Fritt fält med kod].&amp;[896888 - FGI]" c="896888 - FGI"/>
        <s v="[Fritt Fält].[Fritt fält med kod].&amp;[896889 - Fak.gemensamma ämnesområden]" c="896889 - Fak.gemensamma ämnesområden"/>
        <s v="[Fritt Fält].[Fritt fält med kod].&amp;[896891 - Kunskapsparken, Ultuna]" c="896891 - Kunskapsparken, Ultuna"/>
        <s v="[Fritt Fält].[Fritt fält med kod].&amp;[896910 - Särskilda kostnader fakulteten]" c="896910 - Särskilda kostnader fakulteten"/>
        <s v="[Fritt Fält].[Fritt fält med kod].&amp;[896911 - Reg samv kommittén]" c="896911 - Reg samv kommittén"/>
        <s v="[Fritt Fält].[Fritt fält med kod].&amp;[896915 - Inredning Hus 17]" c="896915 - Inredning Hus 17"/>
        <s v="[Fritt Fält].[Fritt fält med kod].&amp;[896916 - Gem lokalkostnader]" c="896916 - Gem lokalkostnader"/>
        <s v="[Fritt Fält].[Fritt fält med kod].&amp;[896918 - Handlingsplan LTV strategi]" c="896918 - Handlingsplan LTV strategi"/>
        <s v="[Fritt Fält].[Fritt fält med kod].&amp;[896919 - NordPlant-PlantLink]" c="896919 - NordPlant-PlantLink"/>
        <s v="[Fritt Fält].[Fritt fält med kod].&amp;[TOM - TOM]" c="TOM - TOM"/>
        <s v="[Fritt Fält].[Fritt fält med kod].&amp;[896011 - Programutskott Landskap]" u="1" c="896011 - Programutskott Landskap"/>
        <s v="[Fritt Fält].[Fritt fält med kod].&amp;[896014 - Programutskott Trädgård]" u="1" c="896014 - Programutskott Trädgård"/>
        <s v="[Fritt Fält].[Fritt fält med kod].&amp;[896013 - Programutskott Jordbruk]" u="1" c="896013 - Programutskott Jordbruk"/>
        <s v="[Fritt Fält].[Fritt fält med kod].&amp;[896012 - Programutskott utemiljö och människa]" u="1" c="896012 - Programutskott utemiljö och människa"/>
      </sharedItems>
    </cacheField>
    <cacheField name="[Organisation - institution].[Organisation - institution].[Institutionsbenämning]" caption="Institutionsbenämning" numFmtId="0" hierarchy="54" level="1">
      <sharedItems containsSemiMixedTypes="0" containsString="0"/>
    </cacheField>
    <cacheField name="[Organisation - institution].[Organisation - institution].[Avdelningsbenämning]" caption="Avdelningsbenämning" numFmtId="0" hierarchy="54" level="2">
      <sharedItems containsSemiMixedTypes="0" containsString="0"/>
    </cacheField>
    <cacheField name="[Organisation - institution].[Organisation - institution].[Kostnadsställebenämning]" caption="Kostnadsställebenämning" numFmtId="0" hierarchy="54" level="3">
      <sharedItems containsSemiMixedTypes="0" containsString="0"/>
    </cacheField>
    <cacheField name="[Organisation - institution].[Organisation - institution].[Institutionsbenämning].[Fakultetsbenämning]" caption="Fakultetsbenämning" propertyName="Fakultetsbenämning" numFmtId="0" hierarchy="54" level="1" memberPropertyField="1">
      <sharedItems containsSemiMixedTypes="0" containsString="0"/>
    </cacheField>
    <cacheField name="[Organisation - institution].[Organisation - institution].[Institutionsbenämning].[Fakultetskod]" caption="Fakultetskod" propertyName="Fakultetskod" numFmtId="0" hierarchy="54" level="1" memberPropertyField="1">
      <sharedItems containsSemiMixedTypes="0" containsString="0"/>
    </cacheField>
    <cacheField name="[Organisation - institution].[Organisation - institution].[Avdelningsbenämning].[Institutionsbenämning]" caption="Institutionsbenämning" propertyName="Institutionsbenämning" numFmtId="0" hierarchy="54" level="2" memberPropertyField="1">
      <sharedItems containsSemiMixedTypes="0" containsString="0"/>
    </cacheField>
    <cacheField name="[Organisation - institution].[Organisation - institution].[Kostnadsställebenämning].[Avdelningsbenämning]" caption="Avdelningsbenämning" propertyName="Avdelningsbenämning" numFmtId="0" hierarchy="54" level="3" memberPropertyField="1">
      <sharedItems containsSemiMixedTypes="0" containsString="0"/>
    </cacheField>
    <cacheField name="[Bokföringsperiod].[År-Månad].[Bokföringsår]" caption="Bokföringsår" numFmtId="0" hierarchy="23" level="1">
      <sharedItems count="4">
        <s v="[Bokföringsperiod].[År-Månad].[Bokföringsår].&amp;[2016]" c="2016"/>
        <s v="[Bokföringsperiod].[År-Månad].[Bokföringsår].&amp;[2017]" c="2017"/>
        <s v="[Bokföringsperiod].[År-Månad].[Bokföringsår].&amp;[2018]" c="2018"/>
        <s v="[Bokföringsperiod].[År-Månad].[Bokföringsår].&amp;[2019]" c="2019"/>
      </sharedItems>
    </cacheField>
    <cacheField name="[Bokföringsperiod].[År-Månad].[Kalendermånad]" caption="Kalendermånad" numFmtId="0" hierarchy="23" level="2">
      <sharedItems containsSemiMixedTypes="0" containsString="0"/>
    </cacheField>
    <cacheField name="[Bokföringsperiod].[År-Månad].[Kalendermånad].[Bokföringsår]" caption="Bokföringsår" propertyName="Bokföringsår" numFmtId="0" hierarchy="23" level="2" memberPropertyField="1">
      <sharedItems containsSemiMixedTypes="0" containsString="0"/>
    </cacheField>
    <cacheField name="[Budgetkonto].[Budgetkontohierarki med kod].[Budgetkontokategori benämning]" caption="Budgetkontokategori benämning" numFmtId="0" hierarchy="26" level="1">
      <sharedItems containsSemiMixedTypes="0" containsString="0"/>
    </cacheField>
    <cacheField name="[Budgetkonto].[Budgetkontohierarki med kod].[Budgetkontogruppbenämning]" caption="Budgetkontogruppbenämning" numFmtId="0" hierarchy="26" level="2">
      <sharedItems containsSemiMixedTypes="0" containsString="0"/>
    </cacheField>
    <cacheField name="[Budgetkonto].[Budgetkontohierarki med kod].[Kontobenämning]" caption="Kontobenämning" numFmtId="0" hierarchy="26" level="3">
      <sharedItems containsSemiMixedTypes="0" containsString="0"/>
    </cacheField>
    <cacheField name="[Budgetkonto].[Budgetkontohierarki med kod].[Budgetkontogruppbenämning].[Budgetkontokategori benämning]" caption="Budgetkontokategori benämning" propertyName="Budgetkontokategori benämning" numFmtId="0" hierarchy="26" level="2" memberPropertyField="1">
      <sharedItems containsSemiMixedTypes="0" containsString="0"/>
    </cacheField>
    <cacheField name="[Budgetkonto].[Budgetkontohierarki med kod].[Kontobenämning].[Budgekontotgruppbeskrivning]" caption="Budgekontotgruppbeskrivning" propertyName="Budgekontotgruppbeskrivning" numFmtId="0" hierarchy="26" level="3" memberPropertyField="1">
      <sharedItems containsSemiMixedTypes="0" containsString="0"/>
    </cacheField>
    <cacheField name="[Budgetkonto].[Budgetkontohierarki med kod].[Kontobenämning].[Budgetkontogruppbenämning]" caption="Budgetkontogruppbenämning" propertyName="Budgetkontogruppbenämning" numFmtId="0" hierarchy="26" level="3" memberPropertyField="1">
      <sharedItems containsSemiMixedTypes="0" containsString="0"/>
    </cacheField>
  </cacheFields>
  <cacheHierarchies count="161">
    <cacheHierarchy uniqueName="[Anläggning].[Anläggningsbenämning]" caption="Anläggningsbenämning" attribute="1" defaultMemberUniqueName="[Anläggning].[Anläggningsbenämning].[All]" allUniqueName="[Anläggning].[Anläggningsbenämning].[All]" dimensionUniqueName="[Anläggning]" displayFolder="" count="0" unbalanced="0"/>
    <cacheHierarchy uniqueName="[Anläggning].[Anläggningsbeskrivning]" caption="Anläggningsbeskrivning" attribute="1" defaultMemberUniqueName="[Anläggning].[Anläggningsbeskrivning].[All]" allUniqueName="[Anläggning].[Anläggningsbeskrivning].[All]" dimensionUniqueName="[Anläggning]" displayFolder="" count="0" unbalanced="0"/>
    <cacheHierarchy uniqueName="[Anläggning].[Anläggningsgrupp]" caption="Anläggningsgrupp" attribute="1" defaultMemberUniqueName="[Anläggning].[Anläggningsgrupp].[All]" allUniqueName="[Anläggning].[Anläggningsgrupp].[All]" dimensionUniqueName="[Anläggning]" displayFolder="" count="0" unbalanced="0"/>
    <cacheHierarchy uniqueName="[Anläggning].[Anläggningsgruppbeskrivning]" caption="Anläggningsgruppbeskrivning" attribute="1" defaultMemberUniqueName="[Anläggning].[Anläggningsgruppbeskrivning].[All]" allUniqueName="[Anläggning].[Anläggningsgruppbeskrivning].[All]" dimensionUniqueName="[Anläggning]" displayFolder="" count="0" unbalanced="0"/>
    <cacheHierarchy uniqueName="[Anläggning].[Anläggningsnummer]" caption="Anläggningsnummer" attribute="1" defaultMemberUniqueName="[Anläggning].[Anläggningsnummer].[All]" allUniqueName="[Anläggning].[Anläggningsnummer].[All]" dimensionUniqueName="[Anläggning]" displayFolder="" count="0" unbalanced="0"/>
    <cacheHierarchy uniqueName="[Anläggning].[Anläggningsstatus]" caption="Anläggningsstatus" attribute="1" defaultMemberUniqueName="[Anläggning].[Anläggningsstatus].[All]" allUniqueName="[Anläggning].[Anläggningsstatus].[All]" dimensionUniqueName="[Anläggning]" displayFolder="" count="0" unbalanced="0"/>
    <cacheHierarchy uniqueName="[Anställd].[Anställd i myndigheten]" caption="Anställd i myndigheten" attribute="1" defaultMemberUniqueName="[Anställd].[Anställd i myndigheten].[All]" allUniqueName="[Anställd].[Anställd i myndigheten].[All]" dimensionUniqueName="[Anställd]" displayFolder="" count="0" unbalanced="0"/>
    <cacheHierarchy uniqueName="[Anställd].[Anställningsperiod slutdatum]" caption="Anställningsperiod slutdatum" attribute="1" defaultMemberUniqueName="[Anställd].[Anställningsperiod slutdatum].[All]" allUniqueName="[Anställd].[Anställningsperiod slutdatum].[All]" dimensionUniqueName="[Anställd]" displayFolder="" count="0" unbalanced="0"/>
    <cacheHierarchy uniqueName="[Anställd].[Anställningsperiod startdatum]" caption="Anställningsperiod startdatum" attribute="1" defaultMemberUniqueName="[Anställd].[Anställningsperiod startdatum].[All]" allUniqueName="[Anställd].[Anställningsperiod startdatum].[All]" dimensionUniqueName="[Anställd]" displayFolder="" count="0" unbalanced="0"/>
    <cacheHierarchy uniqueName="[Anställd].[Befattningkategori]" caption="Befattningkategori" attribute="1" defaultMemberUniqueName="[Anställd].[Befattningkategori].[All]" allUniqueName="[Anställd].[Befattningkategori].[All]" dimensionUniqueName="[Anställd]" displayFolder="" count="0" unbalanced="0"/>
    <cacheHierarchy uniqueName="[Anställd].[Befattningskod]" caption="Befattningskod" attribute="1" defaultMemberUniqueName="[Anställd].[Befattningskod].[All]" allUniqueName="[Anställd].[Befattningskod].[All]" dimensionUniqueName="[Anställd]" displayFolder="" count="0" unbalanced="0"/>
    <cacheHierarchy uniqueName="[Anställd].[Befattningstext]" caption="Befattningstext" attribute="1" defaultMemberUniqueName="[Anställd].[Befattningstext].[All]" allUniqueName="[Anställd].[Befattningstext].[All]" dimensionUniqueName="[Anställd]" displayFolder="" count="0" unbalanced="0"/>
    <cacheHierarchy uniqueName="[Anställd].[Kön]" caption="Kön" attribute="1" defaultMemberUniqueName="[Anställd].[Kön].[All]" allUniqueName="[Anställd].[Kön].[All]" dimensionUniqueName="[Anställd]" displayFolder="" count="0" unbalanced="0"/>
    <cacheHierarchy uniqueName="[Anställd].[Namn]" caption="Namn" attribute="1" defaultMemberUniqueName="[Anställd].[Namn].[All]" allUniqueName="[Anställd].[Namn].[All]" dimensionUniqueName="[Anställd]" displayFolder="" count="0" unbalanced="0"/>
    <cacheHierarchy uniqueName="[Anställd].[Personnr]" caption="Personnr" attribute="1" defaultMemberUniqueName="[Anställd].[Personnr].[All]" allUniqueName="[Anställd].[Personnr].[All]" dimensionUniqueName="[Anställd]" displayFolder="" count="0" unbalanced="0"/>
    <cacheHierarchy uniqueName="[Anställd].[Pnr Namn]" caption="Pnr Namn" attribute="1" defaultMemberUniqueName="[Anställd].[Pnr Namn].[All]" allUniqueName="[Anställd].[Pnr Namn].[All]" dimensionUniqueName="[Anställd]" displayFolder="" count="0" unbalanced="0"/>
    <cacheHierarchy uniqueName="[Anställd].[SCB Befattningskategori]" caption="SCB Befattningskategori" attribute="1" defaultMemberUniqueName="[Anställd].[SCB Befattningskategori].[All]" allUniqueName="[Anställd].[SCB Befattningskategori].[All]" dimensionUniqueName="[Anställd]" displayFolder="" count="0" unbalanced="0"/>
    <cacheHierarchy uniqueName="[Bokföringsperiod].[Bokföringsperiod]" caption="Bokföringsperiod" attribute="1" defaultMemberUniqueName="[Bokföringsperiod].[Bokföringsperiod].[All]" allUniqueName="[Bokföringsperiod].[Bokföringsperiod].[All]" dimensionUniqueName="[Bokföringsperiod]" displayFolder="" count="0" unbalanced="0"/>
    <cacheHierarchy uniqueName="[Bokföringsperiod].[Bokföringsstatus]" caption="Bokföringsstatus" attribute="1" defaultMemberUniqueName="[Bokföringsperiod].[Bokföringsstatus].[All]" allUniqueName="[Bokföringsperiod].[Bokföringsstatus].[All]" dimensionUniqueName="[Bokföringsperiod]" displayFolder="" count="0" unbalanced="0"/>
    <cacheHierarchy uniqueName="[Bokföringsperiod].[Bokföringsår]" caption="Bokföringsår" attribute="1" defaultMemberUniqueName="[Bokföringsperiod].[Bokföringsår].[All]" allUniqueName="[Bokföringsperiod].[Bokföringsår].[All]" dimensionUniqueName="[Bokföringsperiod]" displayFolder="" count="0" unbalanced="0"/>
    <cacheHierarchy uniqueName="[Bokföringsperiod].[Kalendermånad]" caption="Kalendermånad" attribute="1" defaultMemberUniqueName="[Bokföringsperiod].[Kalendermånad].[All]" allUniqueName="[Bokföringsperiod].[Kalendermånad].[All]" dimensionUniqueName="[Bokföringsperiod]" displayFolder="" count="0" unbalanced="0"/>
    <cacheHierarchy uniqueName="[Bokföringsperiod].[Kalenderperiod]" caption="Kalenderperiod" attribute="1" defaultMemberUniqueName="[Bokföringsperiod].[Kalenderperiod].[All]" allUniqueName="[Bokföringsperiod].[Kalenderperiod].[All]" dimensionUniqueName="[Bokföringsperiod]" displayFolder="" count="0" unbalanced="0"/>
    <cacheHierarchy uniqueName="[Bokföringsperiod].[Månadsnummer]" caption="Månadsnummer" attribute="1" defaultMemberUniqueName="[Bokföringsperiod].[Månadsnummer].[All]" allUniqueName="[Bokföringsperiod].[Månadsnummer].[All]" dimensionUniqueName="[Bokföringsperiod]" displayFolder="" count="0" unbalanced="0"/>
    <cacheHierarchy uniqueName="[Bokföringsperiod].[År-Månad]" caption="År-Månad" defaultMemberUniqueName="[Bokföringsperiod].[År-Månad].[All]" allUniqueName="[Bokföringsperiod].[År-Månad].[All]" dimensionUniqueName="[Bokföringsperiod]" displayFolder="" count="3" unbalanced="0">
      <fieldsUsage count="3">
        <fieldUsage x="-1"/>
        <fieldUsage x="9"/>
        <fieldUsage x="10"/>
      </fieldsUsage>
    </cacheHierarchy>
    <cacheHierarchy uniqueName="[Bokföringsperiod].[År-Period]" caption="År-Period" defaultMemberUniqueName="[Bokföringsperiod].[År-Period].[All]" allUniqueName="[Bokföringsperiod].[År-Period].[All]" dimensionUniqueName="[Bokföringsperiod]" displayFolder="" count="0" unbalanced="0"/>
    <cacheHierarchy uniqueName="[Budgetkonto].[Budgetkontogruppbenämning]" caption="Budgetkontogruppbenämning" attribute="1" defaultMemberUniqueName="[Budgetkonto].[Budgetkontogruppbenämning].[All]" allUniqueName="[Budgetkonto].[Budgetkontogruppbenämning].[All]" dimensionUniqueName="[Budgetkonto]" displayFolder="" count="0" unbalanced="0"/>
    <cacheHierarchy uniqueName="[Budgetkonto].[Budgetkontohierarki med kod]" caption="Budgetkontohierarki med kod" defaultMemberUniqueName="[Budgetkonto].[Budgetkontohierarki med kod].[All]" allUniqueName="[Budgetkonto].[Budgetkontohierarki med kod].[All]" dimensionUniqueName="[Budgetkonto]" displayFolder="" count="4" unbalanced="0">
      <fieldsUsage count="4">
        <fieldUsage x="-1"/>
        <fieldUsage x="12"/>
        <fieldUsage x="13"/>
        <fieldUsage x="14"/>
      </fieldsUsage>
    </cacheHierarchy>
    <cacheHierarchy uniqueName="[Budgetkonto].[Budgetkontokategori]" caption="Budgetkontokategori" defaultMemberUniqueName="[Budgetkonto].[Budgetkontokategori].[All]" allUniqueName="[Budgetkonto].[Budgetkontokategori].[All]" dimensionUniqueName="[Budgetkonto]" displayFolder="" count="0" unbalanced="0"/>
    <cacheHierarchy uniqueName="[Budgetkonto].[Budgetkontokategori benämning]" caption="Budgetkontokategori benämning" attribute="1" defaultMemberUniqueName="[Budgetkonto].[Budgetkontokategori benämning].[All]" allUniqueName="[Budgetkonto].[Budgetkontokategori benämning].[All]" dimensionUniqueName="[Budgetkonto]" displayFolder="" count="0" unbalanced="0"/>
    <cacheHierarchy uniqueName="[Budgetkonto].[Kontobenämning]" caption="Kontobenämning" attribute="1" defaultMemberUniqueName="[Budgetkonto].[Kontobenämning].[All]" allUniqueName="[Budgetkonto].[Kontobenämning].[All]" dimensionUniqueName="[Budgetkonto]" displayFolder="" count="0" unbalanced="0"/>
    <cacheHierarchy uniqueName="[Budgetkonto].[Projekt Flag]" caption="Projekt Flag" attribute="1" defaultMemberUniqueName="[Budgetkonto].[Projekt Flag].[All]" allUniqueName="[Budgetkonto].[Projekt Flag].[All]" dimensionUniqueName="[Budgetkonto]" displayFolder="" count="0" unbalanced="0"/>
    <cacheHierarchy uniqueName="[Finansiär].[Finansiär Benämning]" caption="Finansiär Benämning" attribute="1" defaultMemberUniqueName="[Finansiär].[Finansiär Benämning].[All]" allUniqueName="[Finansiär].[Finansiär Benämning].[All]" dimensionUniqueName="[Finansiär]" displayFolder="" count="0" unbalanced="0"/>
    <cacheHierarchy uniqueName="[Finansiär].[Finansiär Beskrivning]" caption="Finansiär Beskrivning" attribute="1" defaultMemberUniqueName="[Finansiär].[Finansiär Beskrivning].[All]" allUniqueName="[Finansiär].[Finansiär Beskrivning].[All]" dimensionUniqueName="[Finansiär]" displayFolder="" count="0" unbalanced="0"/>
    <cacheHierarchy uniqueName="[Finansiär].[Finansiär Grupp Benämning]" caption="Finansiär Grupp Benämning" attribute="1" defaultMemberUniqueName="[Finansiär].[Finansiär Grupp Benämning].[All]" allUniqueName="[Finansiär].[Finansiär Grupp Benämning].[All]" dimensionUniqueName="[Finansiär]" displayFolder="" count="0" unbalanced="0"/>
    <cacheHierarchy uniqueName="[Finansiär].[Finansiär Grupp Beskrivning]" caption="Finansiär Grupp Beskrivning" attribute="1" defaultMemberUniqueName="[Finansiär].[Finansiär Grupp Beskrivning].[All]" allUniqueName="[Finansiär].[Finansiär Grupp Beskrivning].[All]" dimensionUniqueName="[Finansiär]" displayFolder="" count="0" unbalanced="0"/>
    <cacheHierarchy uniqueName="[Finansiär].[Finansiär utan kod]" caption="Finansiär utan kod" defaultMemberUniqueName="[Finansiär].[Finansiär utan kod].[All]" allUniqueName="[Finansiär].[Finansiär utan kod].[All]" dimensionUniqueName="[Finansiär]" displayFolder="" count="0" unbalanced="0"/>
    <cacheHierarchy uniqueName="[Finansiär].[Finansiär_]" caption="Finansiär_" defaultMemberUniqueName="[Finansiär].[Finansiär_].[All]" allUniqueName="[Finansiär].[Finansiär_].[All]" dimensionUniqueName="[Finansiär]" displayFolder="" count="0" unbalanced="0"/>
    <cacheHierarchy uniqueName="[Fritt Fält].[Fritt fält med kod]" caption="Fritt fält med kod" attribute="1" defaultMemberUniqueName="[Fritt Fält].[Fritt fält med kod].[All]" allUniqueName="[Fritt Fält].[Fritt fält med kod].[All]" dimensionUniqueName="[Fritt Fält]" displayFolder="" count="2" unbalanced="0">
      <fieldsUsage count="2">
        <fieldUsage x="-1"/>
        <fieldUsage x="1"/>
      </fieldsUsage>
    </cacheHierarchy>
    <cacheHierarchy uniqueName="[Fritt Fält].[Fritt fält utan kod]" caption="Fritt fält utan kod" attribute="1" defaultMemberUniqueName="[Fritt Fält].[Fritt fält utan kod].[All]" allUniqueName="[Fritt Fält].[Fritt fält utan kod].[All]" dimensionUniqueName="[Fritt Fält]" displayFolder="" count="0" unbalanced="0"/>
    <cacheHierarchy uniqueName="[Kund].[Kundbenämning]" caption="Kundbenämning" attribute="1" defaultMemberUniqueName="[Kund].[Kundbenämning].[All]" allUniqueName="[Kund].[Kundbenämning].[All]" dimensionUniqueName="[Kund]" displayFolder="" count="0" unbalanced="0"/>
    <cacheHierarchy uniqueName="[Kund].[Kundnamn]" caption="Kundnamn" attribute="1" defaultMemberUniqueName="[Kund].[Kundnamn].[All]" allUniqueName="[Kund].[Kundnamn].[All]" dimensionUniqueName="[Kund]" displayFolder="" count="0" unbalanced="0"/>
    <cacheHierarchy uniqueName="[Leverantör].[Leverantörbenämning]" caption="Leverantörbenämning" attribute="1" defaultMemberUniqueName="[Leverantör].[Leverantörbenämning].[All]" allUniqueName="[Leverantör].[Leverantörbenämning].[All]" dimensionUniqueName="[Leverantör]" displayFolder="" count="0" unbalanced="0"/>
    <cacheHierarchy uniqueName="[Leverantör].[Leverantörkod]" caption="Leverantörkod" attribute="1" defaultMemberUniqueName="[Leverantör].[Leverantörkod].[All]" allUniqueName="[Leverantör].[Leverantörkod].[All]" dimensionUniqueName="[Leverantör]" displayFolder="" count="0" unbalanced="0"/>
    <cacheHierarchy uniqueName="[Leverantör].[Leverantörnamn]" caption="Leverantörnamn" attribute="1" defaultMemberUniqueName="[Leverantör].[Leverantörnamn].[All]" allUniqueName="[Leverantör].[Leverantörnamn].[All]" dimensionUniqueName="[Leverantör]" displayFolder="" count="0" unbalanced="0"/>
    <cacheHierarchy uniqueName="[Leverantör].[LeverantörOrganisationsnummer]" caption="LeverantörOrganisationsnummer" attribute="1" defaultMemberUniqueName="[Leverantör].[LeverantörOrganisationsnummer].[All]" allUniqueName="[Leverantör].[LeverantörOrganisationsnummer].[All]" dimensionUniqueName="[Leverantör]" displayFolder="" count="0" unbalanced="0"/>
    <cacheHierarchy uniqueName="[Motpart].[Motpart]" caption="Motpart" defaultMemberUniqueName="[Motpart].[Motpart].[All]" allUniqueName="[Motpart].[Motpart].[All]" dimensionUniqueName="[Motpart]" displayFolder="" count="0" unbalanced="0"/>
    <cacheHierarchy uniqueName="[Motpart].[Motpartskodbenämning]" caption="Motpartskodbenämning" attribute="1" defaultMemberUniqueName="[Motpart].[Motpartskodbenämning].[All]" allUniqueName="[Motpart].[Motpartskodbenämning].[All]" dimensionUniqueName="[Motpart]" displayFolder="" count="0" unbalanced="0"/>
    <cacheHierarchy uniqueName="[Organisation - fakultet].[Fakultet]" caption="Fakultet" attribute="1" defaultMemberUniqueName="[Organisation - fakultet].[Fakultet].[All]" allUniqueName="[Organisation - fakultet].[Fakultet].[All]" dimensionUniqueName="[Organisation - fakultet]" displayFolder="" count="0" unbalanced="0"/>
    <cacheHierarchy uniqueName="[Organisation - fakultet].[Fakultetsbenämning]" caption="Fakultetsbenämning" attribute="1" defaultMemberUniqueName="[Organisation - fakultet].[Fakultetsbenämning].[All]" allUniqueName="[Organisation - fakultet].[Fakultetsbenämning].[All]" dimensionUniqueName="[Organisation - fakultet]" displayFolder="" count="0" unbalanced="0"/>
    <cacheHierarchy uniqueName="[Organisation - fakultet].[Fakultetsnamn]" caption="Fakultetsnamn" attribute="1" defaultMemberUniqueName="[Organisation - fakultet].[Fakultetsnamn].[All]" allUniqueName="[Organisation - fakultet].[Fakultetsnamn].[All]" dimensionUniqueName="[Organisation - fakultet]" displayFolder="" count="0" unbalanced="0"/>
    <cacheHierarchy uniqueName="[Organisation - institution].[Avdelningsbenämning]" caption="Avdelningsbenämning" attribute="1" defaultMemberUniqueName="[Organisation - institution].[Avdelningsbenämning].[Alla]" allUniqueName="[Organisation - institution].[Avdelningsbenämning].[Alla]" dimensionUniqueName="[Organisation - institution]" displayFolder="" count="0" unbalanced="0"/>
    <cacheHierarchy uniqueName="[Organisation - institution].[Institution]" caption="Institution" attribute="1" defaultMemberUniqueName="[Organisation - institution].[Institution].[Alla]" allUniqueName="[Organisation - institution].[Institution].[Alla]" dimensionUniqueName="[Organisation - institution]" displayFolder="" count="0" unbalanced="0"/>
    <cacheHierarchy uniqueName="[Organisation - institution].[Institutionsbenämning]" caption="Institutionsbenämning" attribute="1" defaultMemberUniqueName="[Organisation - institution].[Institutionsbenämning].[Alla]" allUniqueName="[Organisation - institution].[Institutionsbenämning].[Alla]" dimensionUniqueName="[Organisation - institution]" displayFolder="" count="0" unbalanced="0"/>
    <cacheHierarchy uniqueName="[Organisation - institution].[Kostnadsställebenämning]" caption="Kostnadsställebenämning" attribute="1" defaultMemberUniqueName="[Organisation - institution].[Kostnadsställebenämning].[Alla]" allUniqueName="[Organisation - institution].[Kostnadsställebenämning].[Alla]" dimensionUniqueName="[Organisation - institution]" displayFolder="" count="0" unbalanced="0"/>
    <cacheHierarchy uniqueName="[Organisation - institution].[Organisation - institution]" caption="Organisation - institution" defaultMemberUniqueName="[Organisation - institution].[Organisation - institution].[All]" allUniqueName="[Organisation - institution].[Organisation - institution].[All]" dimensionUniqueName="[Organisation - institution]" displayFolder="" count="4" unbalanced="0">
      <fieldsUsage count="4">
        <fieldUsage x="-1"/>
        <fieldUsage x="2"/>
        <fieldUsage x="3"/>
        <fieldUsage x="4"/>
      </fieldsUsage>
    </cacheHierarchy>
    <cacheHierarchy uniqueName="[Projekt].[Dispositionstid]" caption="Dispositionstid" attribute="1" defaultMemberUniqueName="[Projekt].[Dispositionstid].[All]" allUniqueName="[Projekt].[Dispositionstid].[All]" dimensionUniqueName="[Projekt]" displayFolder="Projektrelaterat" count="0" unbalanced="0"/>
    <cacheHierarchy uniqueName="[Projekt].[Flyttat Projekt]" caption="Flyttat Projekt" attribute="1" defaultMemberUniqueName="[Projekt].[Flyttat Projekt].[All]" allUniqueName="[Projekt].[Flyttat Projekt].[All]" dimensionUniqueName="[Projekt]" displayFolder="" count="0" unbalanced="0"/>
    <cacheHierarchy uniqueName="[Projekt].[Kontrakt Slutdatum]" caption="Kontrakt Slutdatum" attribute="1" defaultMemberUniqueName="[Projekt].[Kontrakt Slutdatum].[All]" allUniqueName="[Projekt].[Kontrakt Slutdatum].[All]" dimensionUniqueName="[Projekt]" displayFolder="Kontraktsrelaterat" count="0" unbalanced="0"/>
    <cacheHierarchy uniqueName="[Projekt].[Kontrakt Startdatum]" caption="Kontrakt Startdatum" attribute="1" defaultMemberUniqueName="[Projekt].[Kontrakt Startdatum].[All]" allUniqueName="[Projekt].[Kontrakt Startdatum].[All]" dimensionUniqueName="[Projekt]" displayFolder="Kontraktsrelaterat" count="0" unbalanced="0"/>
    <cacheHierarchy uniqueName="[Projekt].[Kontraktslängd - månad]" caption="Kontraktslängd - månad" attribute="1" defaultMemberUniqueName="[Projekt].[Kontraktslängd - månad].[All]" allUniqueName="[Projekt].[Kontraktslängd - månad].[All]" dimensionUniqueName="[Projekt]" displayFolder="Kontraktsrelaterat" count="0" unbalanced="0"/>
    <cacheHierarchy uniqueName="[Projekt].[Kontraktstyp]" caption="Kontraktstyp" attribute="1" defaultMemberUniqueName="[Projekt].[Kontraktstyp].[All]" allUniqueName="[Projekt].[Kontraktstyp].[All]" dimensionUniqueName="[Projekt]" displayFolder="Kontraktsrelaterat" count="0" unbalanced="0"/>
    <cacheHierarchy uniqueName="[Projekt].[Projekt]" caption="Projekt" attribute="1" defaultMemberUniqueName="[Projekt].[Projekt].[All]" allUniqueName="[Projekt].[Projekt].[All]" dimensionUniqueName="[Projekt]" displayFolder="" count="0" unbalanced="0"/>
    <cacheHierarchy uniqueName="[Projekt].[Projekt 8-ställig]" caption="Projekt 8-ställig" defaultMemberUniqueName="[Projekt].[Projekt 8-ställig].[All]" allUniqueName="[Projekt].[Projekt 8-ställig].[All]" dimensionUniqueName="[Projekt]" displayFolder="" count="0" unbalanced="0"/>
    <cacheHierarchy uniqueName="[Projekt].[Projektbenämning]" caption="Projektbenämning" attribute="1" defaultMemberUniqueName="[Projekt].[Projektbenämning].[All]" allUniqueName="[Projekt].[Projektbenämning].[All]" dimensionUniqueName="[Projekt]" displayFolder="Projektrelaterat" count="0" unbalanced="0"/>
    <cacheHierarchy uniqueName="[Projekt].[Projektdatum]" caption="Projektdatum" attribute="1" defaultMemberUniqueName="[Projekt].[Projektdatum].[All]" allUniqueName="[Projekt].[Projektdatum].[All]" dimensionUniqueName="[Projekt]" displayFolder="" count="0" unbalanced="0"/>
    <cacheHierarchy uniqueName="[Projekt].[Projektgrupp]" caption="Projektgrupp" attribute="1" defaultMemberUniqueName="[Projekt].[Projektgrupp].[All]" allUniqueName="[Projekt].[Projektgrupp].[All]" dimensionUniqueName="[Projekt]" displayFolder="Grupp" count="0" unbalanced="0"/>
    <cacheHierarchy uniqueName="[Projekt].[Projektgrupp utan kod]" caption="Projektgrupp utan kod" attribute="1" defaultMemberUniqueName="[Projekt].[Projektgrupp utan kod].[All]" allUniqueName="[Projekt].[Projektgrupp utan kod].[All]" dimensionUniqueName="[Projekt]" displayFolder="Grupp" count="0" unbalanced="0"/>
    <cacheHierarchy uniqueName="[Projekt].[Projekt-ID]" caption="Projekt-ID" attribute="1" defaultMemberUniqueName="[Projekt].[Projekt-ID].[All]" allUniqueName="[Projekt].[Projekt-ID].[All]" dimensionUniqueName="[Projekt]" displayFolder="Projektrelaterat" count="0" unbalanced="0"/>
    <cacheHierarchy uniqueName="[Projekt].[Projektstatus]" caption="Projektstatus" attribute="1" defaultMemberUniqueName="[Projekt].[Projektstatus].[All]" allUniqueName="[Projekt].[Projektstatus].[All]" dimensionUniqueName="[Projekt]" displayFolder="" count="0" unbalanced="0"/>
    <cacheHierarchy uniqueName="[Projekt].[Redovisningsområde]" caption="Redovisningsområde" attribute="1" defaultMemberUniqueName="[Projekt].[Redovisningsområde].[All]" allUniqueName="[Projekt].[Redovisningsområde].[All]" dimensionUniqueName="[Projekt]" displayFolder="Kategori" count="0" unbalanced="0"/>
    <cacheHierarchy uniqueName="[Projekt].[Redovisningsområde utan kod]" caption="Redovisningsområde utan kod" attribute="1" defaultMemberUniqueName="[Projekt].[Redovisningsområde utan kod].[All]" allUniqueName="[Projekt].[Redovisningsområde utan kod].[All]" dimensionUniqueName="[Projekt]" displayFolder="Kategori" count="0" unbalanced="0"/>
    <cacheHierarchy uniqueName="[Projekt].[Redovisningsområde-Projekt]" caption="Redovisningsområde-Projekt" defaultMemberUniqueName="[Projekt].[Redovisningsområde-Projekt].[All]" allUniqueName="[Projekt].[Redovisningsområde-Projekt].[All]" dimensionUniqueName="[Projekt]" displayFolder="" count="0" unbalanced="0"/>
    <cacheHierarchy uniqueName="[Projektledare].[Anställd i myndigheten]" caption="Anställd i myndigheten" attribute="1" defaultMemberUniqueName="[Projektledare].[Anställd i myndigheten].[All]" allUniqueName="[Projektledare].[Anställd i myndigheten].[All]" dimensionUniqueName="[Projektledare]" displayFolder="" count="0" unbalanced="0"/>
    <cacheHierarchy uniqueName="[Projektledare].[Anställningsperiod slutdatum]" caption="Anställningsperiod slutdatum" attribute="1" defaultMemberUniqueName="[Projektledare].[Anställningsperiod slutdatum].[All]" allUniqueName="[Projektledare].[Anställningsperiod slutdatum].[All]" dimensionUniqueName="[Projektledare]" displayFolder="" count="0" unbalanced="0"/>
    <cacheHierarchy uniqueName="[Projektledare].[Anställningsperiod startdatum]" caption="Anställningsperiod startdatum" attribute="1" defaultMemberUniqueName="[Projektledare].[Anställningsperiod startdatum].[All]" allUniqueName="[Projektledare].[Anställningsperiod startdatum].[All]" dimensionUniqueName="[Projektledare]" displayFolder="" count="0" unbalanced="0"/>
    <cacheHierarchy uniqueName="[Projektledare].[Befattningskategori]" caption="Befattningskategori" attribute="1" defaultMemberUniqueName="[Projektledare].[Befattningskategori].[All]" allUniqueName="[Projektledare].[Befattningskategori].[All]" dimensionUniqueName="[Projektledare]" displayFolder="" count="0" unbalanced="0"/>
    <cacheHierarchy uniqueName="[Projektledare].[Befattningskod]" caption="Befattningskod" attribute="1" defaultMemberUniqueName="[Projektledare].[Befattningskod].[All]" allUniqueName="[Projektledare].[Befattningskod].[All]" dimensionUniqueName="[Projektledare]" displayFolder="" count="0" unbalanced="0"/>
    <cacheHierarchy uniqueName="[Projektledare].[Befattningstext]" caption="Befattningstext" attribute="1" defaultMemberUniqueName="[Projektledare].[Befattningstext].[All]" allUniqueName="[Projektledare].[Befattningstext].[All]" dimensionUniqueName="[Projektledare]" displayFolder="" count="0" unbalanced="0"/>
    <cacheHierarchy uniqueName="[Projektledare].[Kön]" caption="Kön" attribute="1" defaultMemberUniqueName="[Projektledare].[Kön].[All]" allUniqueName="[Projektledare].[Kön].[All]" dimensionUniqueName="[Projektledare]" displayFolder="" count="0" unbalanced="0"/>
    <cacheHierarchy uniqueName="[Projektledare].[Namn]" caption="Namn" attribute="1" defaultMemberUniqueName="[Projektledare].[Namn].[All]" allUniqueName="[Projektledare].[Namn].[All]" dimensionUniqueName="[Projektledare]" displayFolder="" count="0" unbalanced="0"/>
    <cacheHierarchy uniqueName="[Projektledare].[Personnr]" caption="Personnr" attribute="1" defaultMemberUniqueName="[Projektledare].[Personnr].[All]" allUniqueName="[Projektledare].[Personnr].[All]" dimensionUniqueName="[Projektledare]" displayFolder="" count="0" unbalanced="0"/>
    <cacheHierarchy uniqueName="[Projektledare].[Pnr Namn]" caption="Pnr Namn" attribute="1" defaultMemberUniqueName="[Projektledare].[Pnr Namn].[All]" allUniqueName="[Projektledare].[Pnr Namn].[All]" dimensionUniqueName="[Projektledare]" displayFolder="" count="0" unbalanced="0"/>
    <cacheHierarchy uniqueName="[Redovisningsområde].[Redovisningsområde]" caption="Redovisningsområde" attribute="1" defaultMemberUniqueName="[Redovisningsområde].[Redovisningsområde].[All]" allUniqueName="[Redovisningsområde].[Redovisningsområde].[All]" dimensionUniqueName="[Redovisningsområde]" displayFolder="" count="0" unbalanced="0"/>
    <cacheHierarchy uniqueName="[Redovisningsområde].[Redovisningsområde kod]" caption="Redovisningsområde kod" attribute="1" defaultMemberUniqueName="[Redovisningsområde].[Redovisningsområde kod].[All]" allUniqueName="[Redovisningsområde].[Redovisningsområde kod].[All]" dimensionUniqueName="[Redovisningsområde]" displayFolder="" count="0" unbalanced="0"/>
    <cacheHierarchy uniqueName="[Redovisningsområde].[Redovisningsområde utan kod]" caption="Redovisningsområde utan kod" attribute="1" defaultMemberUniqueName="[Redovisningsområde].[Redovisningsområde utan kod].[All]" allUniqueName="[Redovisningsområde].[Redovisningsområde utan kod].[All]" dimensionUniqueName="[Redovisningsområde]" displayFolder="" count="0" unbalanced="0"/>
    <cacheHierarchy uniqueName="[Reskontratyp].[Reskontrabenämning]" caption="Reskontrabenämning" attribute="1" defaultMemberUniqueName="[Reskontratyp].[Reskontrabenämning].[All]" allUniqueName="[Reskontratyp].[Reskontrabenämning].[All]" dimensionUniqueName="[Reskontratyp]" displayFolder="" count="0" unbalanced="0"/>
    <cacheHierarchy uniqueName="[Verifikation].[Verifikationsnummer]" caption="Verifikationsnummer" attribute="1" defaultMemberUniqueName="[Verifikation].[Verifikationsnummer].[All]" allUniqueName="[Verifikation].[Verifikationsnummer].[All]" dimensionUniqueName="[Verifikation]" displayFolder="" count="0" unbalanced="0"/>
    <cacheHierarchy uniqueName="[Verifikation].[Verifikationsrad]" caption="Verifikationsrad" attribute="1" defaultMemberUniqueName="[Verifikation].[Verifikationsrad].[All]" allUniqueName="[Verifikation].[Verifikationsrad].[All]" dimensionUniqueName="[Verifikation]" displayFolder="" count="0" unbalanced="0"/>
    <cacheHierarchy uniqueName="[Verifikation].[Verifikationstext]" caption="Verifikationstext" attribute="1" defaultMemberUniqueName="[Verifikation].[Verifikationstext].[All]" allUniqueName="[Verifikation].[Verifikationstext].[All]" dimensionUniqueName="[Verifikation]" displayFolder="" count="0" unbalanced="0"/>
    <cacheHierarchy uniqueName="[Verifikationstyp].[Verifikationstypbenämning]" caption="Verifikationstypbenämning" attribute="1" defaultMemberUniqueName="[Verifikationstyp].[Verifikationstypbenämning].[All]" allUniqueName="[Verifikationstyp].[Verifikationstypbenämning].[All]" dimensionUniqueName="[Verifikationstyp]" displayFolder="" count="0" unbalanced="0"/>
    <cacheHierarchy uniqueName="[Årsredovisningskonto].[S-konto]" caption="S-konto" attribute="1" defaultMemberUniqueName="[Årsredovisningskonto].[S-konto].[All]" allUniqueName="[Årsredovisningskonto].[S-konto].[All]" dimensionUniqueName="[Årsredovisningskonto]" displayFolder="Konto" count="0" unbalanced="0"/>
    <cacheHierarchy uniqueName="[Årsredovisningskonto].[S-konto med kod]" caption="S-konto med kod" attribute="1" defaultMemberUniqueName="[Årsredovisningskonto].[S-konto med kod].[All]" allUniqueName="[Årsredovisningskonto].[S-konto med kod].[All]" dimensionUniqueName="[Årsredovisningskonto]" displayFolder="Konto" count="0" unbalanced="0"/>
    <cacheHierarchy uniqueName="[Årsredovisningskonto].[S-konto subgrupp]" caption="S-konto subgrupp" attribute="1" defaultMemberUniqueName="[Årsredovisningskonto].[S-konto subgrupp].[All]" allUniqueName="[Årsredovisningskonto].[S-konto subgrupp].[All]" dimensionUniqueName="[Årsredovisningskonto]" displayFolder="Grupp" count="0" unbalanced="0"/>
    <cacheHierarchy uniqueName="[Årsredovisningskonto].[S-konto subgrupp med kod]" caption="S-konto subgrupp med kod" attribute="1" defaultMemberUniqueName="[Årsredovisningskonto].[S-konto subgrupp med kod].[All]" allUniqueName="[Årsredovisningskonto].[S-konto subgrupp med kod].[All]" dimensionUniqueName="[Årsredovisningskonto]" displayFolder="Grupp" count="0" unbalanced="0"/>
    <cacheHierarchy uniqueName="[Årsredovisningskonto].[S-kontogrupp]" caption="S-kontogrupp" attribute="1" defaultMemberUniqueName="[Årsredovisningskonto].[S-kontogrupp].[All]" allUniqueName="[Årsredovisningskonto].[S-kontogrupp].[All]" dimensionUniqueName="[Årsredovisningskonto]" displayFolder="Grupp" count="0" unbalanced="0"/>
    <cacheHierarchy uniqueName="[Årsredovisningskonto].[S-kontogrupp med kod]" caption="S-kontogrupp med kod" attribute="1" defaultMemberUniqueName="[Årsredovisningskonto].[S-kontogrupp med kod].[All]" allUniqueName="[Årsredovisningskonto].[S-kontogrupp med kod].[All]" dimensionUniqueName="[Årsredovisningskonto]" displayFolder="Grupp" count="0" unbalanced="0"/>
    <cacheHierarchy uniqueName="[Årsredovisningskonto].[S-kontokategori]" caption="S-kontokategori" attribute="1" defaultMemberUniqueName="[Årsredovisningskonto].[S-kontokategori].[All]" allUniqueName="[Årsredovisningskonto].[S-kontokategori].[All]" dimensionUniqueName="[Årsredovisningskonto]" displayFolder="Kategori" count="0" unbalanced="0"/>
    <cacheHierarchy uniqueName="[Årsredovisningskonto].[S-kontokategori med kod]" caption="S-kontokategori med kod" attribute="1" defaultMemberUniqueName="[Årsredovisningskonto].[S-kontokategori med kod].[All]" allUniqueName="[Årsredovisningskonto].[S-kontokategori med kod].[All]" dimensionUniqueName="[Årsredovisningskonto]" displayFolder="Kategori" count="0" unbalanced="0"/>
    <cacheHierarchy uniqueName="[Årsredovisningskonto].[Årsredovisningsbenämning]" caption="Årsredovisningsbenämning" defaultMemberUniqueName="[Årsredovisningskonto].[Årsredovisningsbenämning].[All]" allUniqueName="[Årsredovisningskonto].[Årsredovisningsbenämning].[All]" dimensionUniqueName="[Årsredovisningskonto]" displayFolder="" count="0" unbalanced="0"/>
    <cacheHierarchy uniqueName="[Anläggning].[Dim Anläggnings Surrogate Key]" caption="Dim Anläggnings Surrogate Key" attribute="1" keyAttribute="1" defaultMemberUniqueName="[Anläggning].[Dim Anläggnings Surrogate Key].[All]" allUniqueName="[Anläggning].[Dim Anläggnings Surrogate Key].[All]" dimensionUniqueName="[Anläggning]" displayFolder="" count="0" unbalanced="0" hidden="1"/>
    <cacheHierarchy uniqueName="[Anställd].[Dim Anställd ID]" caption="Dim Anställd ID" attribute="1" keyAttribute="1" defaultMemberUniqueName="[Anställd].[Dim Anställd ID].[All]" allUniqueName="[Anställd].[Dim Anställd ID].[All]" dimensionUniqueName="[Anställd]" displayFolder="" count="0" unbalanced="0" hidden="1"/>
    <cacheHierarchy uniqueName="[Bokföringsperiod].[Bokförings Benämning]" caption="Bokförings Benämning" attribute="1" defaultMemberUniqueName="[Bokföringsperiod].[Bokförings Benämning].[All]" allUniqueName="[Bokföringsperiod].[Bokförings Benämning].[All]" dimensionUniqueName="[Bokföringsperiod]" displayFolder="" count="0" unbalanced="0" hidden="1"/>
    <cacheHierarchy uniqueName="[Bokföringsperiod].[Bokförings Datum]" caption="Bokförings Datum" attribute="1" defaultMemberUniqueName="[Bokföringsperiod].[Bokförings Datum].[All]" allUniqueName="[Bokföringsperiod].[Bokförings Datum].[All]" dimensionUniqueName="[Bokföringsperiod]" displayFolder="" count="0" unbalanced="0" hidden="1"/>
    <cacheHierarchy uniqueName="[Bokföringsperiod].[Bokförings Namn]" caption="Bokförings Namn" attribute="1" defaultMemberUniqueName="[Bokföringsperiod].[Bokförings Namn].[All]" allUniqueName="[Bokföringsperiod].[Bokförings Namn].[All]" dimensionUniqueName="[Bokföringsperiod]" displayFolder="" count="0" unbalanced="0" hidden="1"/>
    <cacheHierarchy uniqueName="[Bokföringsperiod].[Dim Bokförings Period ID]" caption="Dim Bokförings Period ID" attribute="1" keyAttribute="1" defaultMemberUniqueName="[Bokföringsperiod].[Dim Bokförings Period ID].[All]" allUniqueName="[Bokföringsperiod].[Dim Bokförings Period ID].[All]" dimensionUniqueName="[Bokföringsperiod]" displayFolder="" count="0" unbalanced="0" hidden="1"/>
    <cacheHierarchy uniqueName="[Budgetkonto].[Budgekontotgruppbeskrivning]" caption="Budgekontotgruppbeskrivning" attribute="1" defaultMemberUniqueName="[Budgetkonto].[Budgekontotgruppbeskrivning].[All]" allUniqueName="[Budgetkonto].[Budgekontotgruppbeskrivning].[All]" dimensionUniqueName="[Budgetkonto]" displayFolder="" count="0" unbalanced="0" hidden="1"/>
    <cacheHierarchy uniqueName="[Budgetkonto].[Budgetkonto]" caption="Budgetkonto" attribute="1" defaultMemberUniqueName="[Budgetkonto].[Budgetkonto].[All]" allUniqueName="[Budgetkonto].[Budgetkonto].[All]" dimensionUniqueName="[Budgetkonto]" displayFolder="Konto" count="0" unbalanced="0" hidden="1"/>
    <cacheHierarchy uniqueName="[Budgetkonto].[Budgetkontobeskrivning]" caption="Budgetkontobeskrivning" attribute="1" defaultMemberUniqueName="[Budgetkonto].[Budgetkontobeskrivning].[All]" allUniqueName="[Budgetkonto].[Budgetkontobeskrivning].[All]" dimensionUniqueName="[Budgetkonto]" displayFolder="" count="0" unbalanced="0" hidden="1"/>
    <cacheHierarchy uniqueName="[Budgetkonto].[Budgetkontokategori beskrivning]" caption="Budgetkontokategori beskrivning" attribute="1" defaultMemberUniqueName="[Budgetkonto].[Budgetkontokategori beskrivning].[All]" allUniqueName="[Budgetkonto].[Budgetkontokategori beskrivning].[All]" dimensionUniqueName="[Budgetkonto]" displayFolder="" count="0" unbalanced="0" hidden="1"/>
    <cacheHierarchy uniqueName="[Budgetkonto].[Budgetkontostatus]" caption="Budgetkontostatus" attribute="1" defaultMemberUniqueName="[Budgetkonto].[Budgetkontostatus].[All]" allUniqueName="[Budgetkonto].[Budgetkontostatus].[All]" dimensionUniqueName="[Budgetkonto]" displayFolder="" count="0" unbalanced="0" hidden="1"/>
    <cacheHierarchy uniqueName="[Budgetkonto].[Dim Budget Grupp ID]" caption="Dim Budget Grupp ID" attribute="1" defaultMemberUniqueName="[Budgetkonto].[Dim Budget Grupp ID].[All]" allUniqueName="[Budgetkonto].[Dim Budget Grupp ID].[All]" dimensionUniqueName="[Budgetkonto]" displayFolder="" count="0" unbalanced="0" hidden="1"/>
    <cacheHierarchy uniqueName="[Budgetkonto].[Dim Budget Kategori ID]" caption="Dim Budget Kategori ID" attribute="1" defaultMemberUniqueName="[Budgetkonto].[Dim Budget Kategori ID].[All]" allUniqueName="[Budgetkonto].[Dim Budget Kategori ID].[All]" dimensionUniqueName="[Budgetkonto]" displayFolder="" count="0" unbalanced="0" hidden="1"/>
    <cacheHierarchy uniqueName="[Budgetkonto].[Dim Budget Konto ID]" caption="Dim Budget Konto ID" attribute="1" keyAttribute="1" defaultMemberUniqueName="[Budgetkonto].[Dim Budget Konto ID].[All]" allUniqueName="[Budgetkonto].[Dim Budget Konto ID].[All]" dimensionUniqueName="[Budgetkonto]" displayFolder="" count="0" unbalanced="0" hidden="1"/>
    <cacheHierarchy uniqueName="[Finansiär].[Dim Finansiär Grupp ID]" caption="Dim Finansiär Grupp ID" attribute="1" defaultMemberUniqueName="[Finansiär].[Dim Finansiär Grupp ID].[All]" allUniqueName="[Finansiär].[Dim Finansiär Grupp ID].[All]" dimensionUniqueName="[Finansiär]" displayFolder="" count="0" unbalanced="0" hidden="1"/>
    <cacheHierarchy uniqueName="[Finansiär].[Dim Finansiär ID]" caption="Dim Finansiär ID" attribute="1" keyAttribute="1" defaultMemberUniqueName="[Finansiär].[Dim Finansiär ID].[All]" allUniqueName="[Finansiär].[Dim Finansiär ID].[All]" dimensionUniqueName="[Finansiär]" displayFolder="" count="0" unbalanced="0" hidden="1"/>
    <cacheHierarchy uniqueName="[Finansiär].[Finansiär]" caption="Finansiär" attribute="1" defaultMemberUniqueName="[Finansiär].[Finansiär].[All]" allUniqueName="[Finansiär].[Finansiär].[All]" dimensionUniqueName="[Finansiär]" displayFolder="" count="0" unbalanced="0" hidden="1"/>
    <cacheHierarchy uniqueName="[Finansiär].[Finansiär Grupp]" caption="Finansiär Grupp" attribute="1" defaultMemberUniqueName="[Finansiär].[Finansiär Grupp].[All]" allUniqueName="[Finansiär].[Finansiär Grupp].[All]" dimensionUniqueName="[Finansiär]" displayFolder="" count="0" unbalanced="0" hidden="1"/>
    <cacheHierarchy uniqueName="[Fritt Fält].[Dim Fritt Fält ID]" caption="Dim Fritt Fält ID" attribute="1" keyAttribute="1" defaultMemberUniqueName="[Fritt Fält].[Dim Fritt Fält ID].[All]" allUniqueName="[Fritt Fält].[Dim Fritt Fält ID].[All]" dimensionUniqueName="[Fritt Fält]" displayFolder="" count="0" unbalanced="0" hidden="1"/>
    <cacheHierarchy uniqueName="[Fritt Fält].[Fritt Fält Datum]" caption="Fritt Fält Datum" attribute="1" defaultMemberUniqueName="[Fritt Fält].[Fritt Fält Datum].[All]" allUniqueName="[Fritt Fält].[Fritt Fält Datum].[All]" dimensionUniqueName="[Fritt Fält]" displayFolder="" count="0" unbalanced="0" hidden="1"/>
    <cacheHierarchy uniqueName="[Fritt Fält].[Fritt Fält Kod]" caption="Fritt Fält Kod" attribute="1" defaultMemberUniqueName="[Fritt Fält].[Fritt Fält Kod].[All]" allUniqueName="[Fritt Fält].[Fritt Fält Kod].[All]" dimensionUniqueName="[Fritt Fält]" displayFolder="" count="0" unbalanced="0" hidden="1"/>
    <cacheHierarchy uniqueName="[Fritt Fält].[Fritt Fält Rel Value]" caption="Fritt Fält Rel Value" attribute="1" defaultMemberUniqueName="[Fritt Fält].[Fritt Fält Rel Value].[All]" allUniqueName="[Fritt Fält].[Fritt Fält Rel Value].[All]" dimensionUniqueName="[Fritt Fält]" displayFolder="" count="0" unbalanced="0" hidden="1"/>
    <cacheHierarchy uniqueName="[Fritt Fält].[Fritt Fält Status]" caption="Fritt Fält Status" attribute="1" defaultMemberUniqueName="[Fritt Fält].[Fritt Fält Status].[All]" allUniqueName="[Fritt Fält].[Fritt Fält Status].[All]" dimensionUniqueName="[Fritt Fält]" displayFolder="" count="0" unbalanced="0" hidden="1"/>
    <cacheHierarchy uniqueName="[Kund].[Dim Kund ID]" caption="Dim Kund ID" attribute="1" keyAttribute="1" defaultMemberUniqueName="[Kund].[Dim Kund ID].[All]" allUniqueName="[Kund].[Dim Kund ID].[All]" dimensionUniqueName="[Kund]" displayFolder="" count="0" unbalanced="0" hidden="1"/>
    <cacheHierarchy uniqueName="[Kund].[Kundkod]" caption="Kundkod" attribute="1" defaultMemberUniqueName="[Kund].[Kundkod].[All]" allUniqueName="[Kund].[Kundkod].[All]" dimensionUniqueName="[Kund]" displayFolder="" count="0" unbalanced="0" hidden="1"/>
    <cacheHierarchy uniqueName="[Leverantör].[Dim Leverantör ID]" caption="Dim Leverantör ID" attribute="1" keyAttribute="1" defaultMemberUniqueName="[Leverantör].[Dim Leverantör ID].[All]" allUniqueName="[Leverantör].[Dim Leverantör ID].[All]" dimensionUniqueName="[Leverantör]" displayFolder="" count="0" unbalanced="0" hidden="1"/>
    <cacheHierarchy uniqueName="[Motpart].[Dim Motpart ID]" caption="Dim Motpart ID" attribute="1" keyAttribute="1" defaultMemberUniqueName="[Motpart].[Dim Motpart ID].[All]" allUniqueName="[Motpart].[Dim Motpart ID].[All]" dimensionUniqueName="[Motpart]" displayFolder="" count="0" unbalanced="0" hidden="1"/>
    <cacheHierarchy uniqueName="[Motpart].[Motpartsgrupp]" caption="Motpartsgrupp" attribute="1" defaultMemberUniqueName="[Motpart].[Motpartsgrupp].[All]" allUniqueName="[Motpart].[Motpartsgrupp].[All]" dimensionUniqueName="[Motpart]" displayFolder="" count="0" unbalanced="0" hidden="1"/>
    <cacheHierarchy uniqueName="[Motpart].[Motpartskod]" caption="Motpartskod" attribute="1" defaultMemberUniqueName="[Motpart].[Motpartskod].[All]" allUniqueName="[Motpart].[Motpartskod].[All]" dimensionUniqueName="[Motpart]" displayFolder="" count="0" unbalanced="0" hidden="1"/>
    <cacheHierarchy uniqueName="[Organisation - fakultet].[Dim Fakultet ID]" caption="Dim Fakultet ID" attribute="1" keyAttribute="1" defaultMemberUniqueName="[Organisation - fakultet].[Dim Fakultet ID].[All]" allUniqueName="[Organisation - fakultet].[Dim Fakultet ID].[All]" dimensionUniqueName="[Organisation - fakultet]" displayFolder="" count="0" unbalanced="0" hidden="1"/>
    <cacheHierarchy uniqueName="[Organisation - institution].[Avdelningsnamn]" caption="Avdelningsnamn" attribute="1" defaultMemberUniqueName="[Organisation - institution].[Avdelningsnamn].[Alla]" allUniqueName="[Organisation - institution].[Avdelningsnamn].[Alla]" dimensionUniqueName="[Organisation - institution]" displayFolder="Avdelning" count="0" unbalanced="0" hidden="1"/>
    <cacheHierarchy uniqueName="[Organisation - institution].[Dim Kostnadsställe ID]" caption="Dim Kostnadsställe ID" attribute="1" keyAttribute="1" defaultMemberUniqueName="[Organisation - institution].[Dim Kostnadsställe ID].[Alla]" allUniqueName="[Organisation - institution].[Dim Kostnadsställe ID].[Alla]" dimensionUniqueName="[Organisation - institution]" displayFolder="" count="0" unbalanced="0" hidden="1"/>
    <cacheHierarchy uniqueName="[Organisation - institution].[Dim Kostnadsställe Surrogate Key]" caption="Dim Kostnadsställe Surrogate Key" attribute="1" defaultMemberUniqueName="[Organisation - institution].[Dim Kostnadsställe Surrogate Key].[Alla]" allUniqueName="[Organisation - institution].[Dim Kostnadsställe Surrogate Key].[Alla]" dimensionUniqueName="[Organisation - institution]" displayFolder="" count="0" unbalanced="0" hidden="1"/>
    <cacheHierarchy uniqueName="[Organisation - institution].[Fakultetskod]" caption="Fakultetskod" attribute="1" defaultMemberUniqueName="[Organisation - institution].[Fakultetskod].[Alla]" allUniqueName="[Organisation - institution].[Fakultetskod].[Alla]" dimensionUniqueName="[Organisation - institution]" displayFolder="" count="0" unbalanced="0" hidden="1"/>
    <cacheHierarchy uniqueName="[Organisation - institution].[Fakultetsnamn]" caption="Fakultetsnamn" attribute="1" defaultMemberUniqueName="[Organisation - institution].[Fakultetsnamn].[Alla]" allUniqueName="[Organisation - institution].[Fakultetsnamn].[Alla]" dimensionUniqueName="[Organisation - institution]" displayFolder="" count="0" unbalanced="0" hidden="1"/>
    <cacheHierarchy uniqueName="[Organisation - institution].[Institutionsnamn]" caption="Institutionsnamn" attribute="1" defaultMemberUniqueName="[Organisation - institution].[Institutionsnamn].[Alla]" allUniqueName="[Organisation - institution].[Institutionsnamn].[Alla]" dimensionUniqueName="[Organisation - institution]" displayFolder="" count="0" unbalanced="0" hidden="1"/>
    <cacheHierarchy uniqueName="[Organisation - institution].[Kostnadsställenamn]" caption="Kostnadsställenamn" attribute="1" defaultMemberUniqueName="[Organisation - institution].[Kostnadsställenamn].[Alla]" allUniqueName="[Organisation - institution].[Kostnadsställenamn].[Alla]" dimensionUniqueName="[Organisation - institution]" displayFolder="Kostnadsställe" count="0" unbalanced="0" hidden="1"/>
    <cacheHierarchy uniqueName="[Organisation - institution].[Kostnadsställestatus]" caption="Kostnadsställestatus" attribute="1" defaultMemberUniqueName="[Organisation - institution].[Kostnadsställestatus].[Alla]" allUniqueName="[Organisation - institution].[Kostnadsställestatus].[Alla]" dimensionUniqueName="[Organisation - institution]" displayFolder="" count="0" unbalanced="0" hidden="1"/>
    <cacheHierarchy uniqueName="[Projekt].[Delprojekt]" caption="Delprojekt" attribute="1" defaultMemberUniqueName="[Projekt].[Delprojekt].[All]" allUniqueName="[Projekt].[Delprojekt].[All]" dimensionUniqueName="[Projekt]" displayFolder="Subgrupp" count="0" unbalanced="0" hidden="1"/>
    <cacheHierarchy uniqueName="[Projekt].[Dim Projekt ID]" caption="Dim Projekt ID" attribute="1" keyAttribute="1" defaultMemberUniqueName="[Projekt].[Dim Projekt ID].[All]" allUniqueName="[Projekt].[Dim Projekt ID].[All]" dimensionUniqueName="[Projekt]" displayFolder="" count="0" unbalanced="0" hidden="1"/>
    <cacheHierarchy uniqueName="[Projektledare].[Dim Anställd ID]" caption="Dim Anställd ID" attribute="1" keyAttribute="1" defaultMemberUniqueName="[Projektledare].[Dim Anställd ID].[All]" allUniqueName="[Projektledare].[Dim Anställd ID].[All]" dimensionUniqueName="[Projektledare]" displayFolder="" count="0" unbalanced="0" hidden="1"/>
    <cacheHierarchy uniqueName="[Redovisningsområde].[Dim Verksamhets Område ID]" caption="Dim Verksamhets Område ID" attribute="1" keyAttribute="1" defaultMemberUniqueName="[Redovisningsområde].[Dim Verksamhets Område ID].[All]" allUniqueName="[Redovisningsområde].[Dim Verksamhets Område ID].[All]" dimensionUniqueName="[Redovisningsområde]" displayFolder="" count="0" unbalanced="0" hidden="1"/>
    <cacheHierarchy uniqueName="[Reskontratyp].[Dim Reskontra Typ ID]" caption="Dim Reskontra Typ ID" attribute="1" keyAttribute="1" defaultMemberUniqueName="[Reskontratyp].[Dim Reskontra Typ ID].[All]" allUniqueName="[Reskontratyp].[Dim Reskontra Typ ID].[All]" dimensionUniqueName="[Reskontratyp]" displayFolder="" count="0" unbalanced="0" hidden="1"/>
    <cacheHierarchy uniqueName="[Reskontratyp].[Reskontra Beskrivning]" caption="Reskontra Beskrivning" attribute="1" defaultMemberUniqueName="[Reskontratyp].[Reskontra Beskrivning].[All]" allUniqueName="[Reskontratyp].[Reskontra Beskrivning].[All]" dimensionUniqueName="[Reskontratyp]" displayFolder="" count="0" unbalanced="0" hidden="1"/>
    <cacheHierarchy uniqueName="[Reskontratyp].[Reskontra Kod]" caption="Reskontra Kod" attribute="1" defaultMemberUniqueName="[Reskontratyp].[Reskontra Kod].[All]" allUniqueName="[Reskontratyp].[Reskontra Kod].[All]" dimensionUniqueName="[Reskontratyp]" displayFolder="" count="0" unbalanced="0" hidden="1"/>
    <cacheHierarchy uniqueName="[Verifikation].[Fact Utfall Sorrugate Key]" caption="Fact Utfall Sorrugate Key" attribute="1" keyAttribute="1" defaultMemberUniqueName="[Verifikation].[Fact Utfall Sorrugate Key].[All]" allUniqueName="[Verifikation].[Fact Utfall Sorrugate Key].[All]" dimensionUniqueName="[Verifikation]" displayFolder="" count="0" unbalanced="0" hidden="1"/>
    <cacheHierarchy uniqueName="[Verifikationstyp].[Dim Verifikations Typ ID]" caption="Dim Verifikations Typ ID" attribute="1" keyAttribute="1" defaultMemberUniqueName="[Verifikationstyp].[Dim Verifikations Typ ID].[All]" allUniqueName="[Verifikationstyp].[Dim Verifikations Typ ID].[All]" dimensionUniqueName="[Verifikationstyp]" displayFolder="" count="0" unbalanced="0" hidden="1"/>
    <cacheHierarchy uniqueName="[Verifikationstyp].[Verifikationsbeskrivning]" caption="Verifikationsbeskrivning" attribute="1" defaultMemberUniqueName="[Verifikationstyp].[Verifikationsbeskrivning].[All]" allUniqueName="[Verifikationstyp].[Verifikationsbeskrivning].[All]" dimensionUniqueName="[Verifikationstyp]" displayFolder="" count="0" unbalanced="0" hidden="1"/>
    <cacheHierarchy uniqueName="[Verifikationstyp].[Verifikationstyp kod]" caption="Verifikationstyp kod" attribute="1" defaultMemberUniqueName="[Verifikationstyp].[Verifikationstyp kod].[All]" allUniqueName="[Verifikationstyp].[Verifikationstyp kod].[All]" dimensionUniqueName="[Verifikationstyp]" displayFolder="" count="0" unbalanced="0" hidden="1"/>
    <cacheHierarchy uniqueName="[Årsredovisningskonto].[Dim S Konto ID]" caption="Dim S Konto ID" attribute="1" keyAttribute="1" defaultMemberUniqueName="[Årsredovisningskonto].[Dim S Konto ID].[All]" allUniqueName="[Årsredovisningskonto].[Dim S Konto ID].[All]" dimensionUniqueName="[Årsredovisningskonto]" displayFolder="" count="0" unbalanced="0" hidden="1"/>
    <cacheHierarchy uniqueName="[Measures].[Utfall]" caption="Utfall" measure="1" displayFolder="" measureGroup="Utfall" count="0" oneField="1">
      <fieldsUsage count="1">
        <fieldUsage x="0"/>
      </fieldsUsage>
    </cacheHierarchy>
    <cacheHierarchy uniqueName="[Measures].[Budget]" caption="Budget" measure="1" displayFolder="" measureGroup="Budget" count="0"/>
    <cacheHierarchy uniqueName="[Measures].[Projektbudget]" caption="Projektbudget" measure="1" displayFolder="" measureGroup="Projektbudget" count="0"/>
    <cacheHierarchy uniqueName="[Measures].[Utfall YTD]" caption="Utfall YTD" measure="1" displayFolder="" count="0"/>
    <cacheHierarchy uniqueName="[Measures].[Föregående år 1 Utfall YTD]" caption="Föregående år 1 Utfall YTD" measure="1" displayFolder="" count="0"/>
    <cacheHierarchy uniqueName="[Measures].[Föregående år 3 Utfall YTD]" caption="Föregående år 3 Utfall YTD" measure="1" displayFolder="" count="0"/>
    <cacheHierarchy uniqueName="[Measures].[Semesterkostnader]" caption="Semesterkostnader" measure="1" displayFolder="Calculated Measures" count="0"/>
    <cacheHierarchy uniqueName="[Measures].[Föregående år 2 Utfall YTD]" caption="Föregående år 2 Utfall YTD" measure="1" displayFolder="" count="0"/>
    <cacheHierarchy uniqueName="[Measures].[Ej inbetalda kontrakt]" caption="Ej inbetalda kontrakt" measure="1" displayFolder="Calculated Measures" count="0"/>
    <cacheHierarchy uniqueName="[Measures].[Oförbrukade bidrag]" caption="Oförbrukade bidrag" measure="1" displayFolder="Calculated Measures" count="0"/>
    <cacheHierarchy uniqueName="[Measures].[Budget YTD]" caption="Budget YTD" measure="1" displayFolder="" count="0" hidden="1"/>
    <cacheHierarchy uniqueName="[Bokföringsperiod 12 senaste stängda]" caption="Bokföringsperiod 12 senaste stängda" set="1" parentSet="24" displayFolder="" count="0" unbalanced="0" unbalancedGroup="0"/>
  </cacheHierarchies>
  <kpis count="0"/>
  <dimensions count="19">
    <dimension name="Anläggning" uniqueName="[Anläggning]" caption="Anläggning"/>
    <dimension name="Anställd" uniqueName="[Anställd]" caption="Person"/>
    <dimension name="Bokföringsperiod" uniqueName="[Bokföringsperiod]" caption="Period"/>
    <dimension name="Budgetkonto" uniqueName="[Budgetkonto]" caption="Budgetkonto"/>
    <dimension name="Finansiär" uniqueName="[Finansiär]" caption="Finansiär"/>
    <dimension name="Fritt Fält" uniqueName="[Fritt Fält]" caption="Fritt Fält"/>
    <dimension name="Kund" uniqueName="[Kund]" caption="Kund"/>
    <dimension name="Leverantör" uniqueName="[Leverantör]" caption="Leverantör"/>
    <dimension measure="1" name="Measures" uniqueName="[Measures]" caption="Measures"/>
    <dimension name="Motpart" uniqueName="[Motpart]" caption="Motpart"/>
    <dimension name="Organisation - fakultet" uniqueName="[Organisation - fakultet]" caption="Organisation - fakultet"/>
    <dimension name="Organisation - institution" uniqueName="[Organisation - institution]" caption="Organisation - institution"/>
    <dimension name="Projekt" uniqueName="[Projekt]" caption="Projekt"/>
    <dimension name="Projektledare" uniqueName="[Projektledare]" caption="Projektledare"/>
    <dimension name="Redovisningsområde" uniqueName="[Redovisningsområde]" caption="Redovisningsområde"/>
    <dimension name="Reskontratyp" uniqueName="[Reskontratyp]" caption="Reskontratyp"/>
    <dimension name="Verifikation" uniqueName="[Verifikation]" caption="Verifikation"/>
    <dimension name="Verifikationstyp" uniqueName="[Verifikationstyp]" caption="Verifikationstyp"/>
    <dimension name="Årsredovisningskonto" uniqueName="[Årsredovisningskonto]" caption="Årsredovisningskonto"/>
  </dimensions>
  <measureGroups count="3">
    <measureGroup name="Budget" caption="Budget"/>
    <measureGroup name="Projektbudget" caption="Projektbudget"/>
    <measureGroup name="Utfall" caption="Utfall"/>
  </measureGroups>
  <maps count="32">
    <map measureGroup="0" dimension="2"/>
    <map measureGroup="0" dimension="3"/>
    <map measureGroup="0" dimension="10"/>
    <map measureGroup="0" dimension="11"/>
    <map measureGroup="0" dimension="12"/>
    <map measureGroup="0" dimension="14"/>
    <map measureGroup="0" dimension="18"/>
    <map measureGroup="1" dimension="2"/>
    <map measureGroup="1" dimension="3"/>
    <map measureGroup="1" dimension="10"/>
    <map measureGroup="1" dimension="11"/>
    <map measureGroup="1" dimension="12"/>
    <map measureGroup="1" dimension="14"/>
    <map measureGroup="1" dimension="18"/>
    <map measureGroup="2" dimension="0"/>
    <map measureGroup="2" dimension="1"/>
    <map measureGroup="2" dimension="2"/>
    <map measureGroup="2" dimension="3"/>
    <map measureGroup="2" dimension="4"/>
    <map measureGroup="2" dimension="5"/>
    <map measureGroup="2" dimension="6"/>
    <map measureGroup="2" dimension="7"/>
    <map measureGroup="2" dimension="9"/>
    <map measureGroup="2" dimension="10"/>
    <map measureGroup="2" dimension="11"/>
    <map measureGroup="2" dimension="12"/>
    <map measureGroup="2" dimension="13"/>
    <map measureGroup="2" dimension="14"/>
    <map measureGroup="2" dimension="15"/>
    <map measureGroup="2" dimension="16"/>
    <map measureGroup="2" dimension="17"/>
    <map measureGroup="2" dimension="18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ell2" cacheId="0" applyNumberFormats="0" applyBorderFormats="0" applyFontFormats="0" applyPatternFormats="0" applyAlignmentFormats="0" applyWidthHeightFormats="1" dataCaption="Värden" updatedVersion="6" minRefreshableVersion="3" useAutoFormatting="1" subtotalHiddenItems="1" itemPrintTitles="1" createdVersion="5" indent="0" outline="1" outlineData="1" multipleFieldFilters="0" fieldListSortAscending="1">
  <location ref="A4:F67" firstHeaderRow="1" firstDataRow="2" firstDataCol="1" rowPageCount="2" colPageCount="1"/>
  <pivotFields count="18">
    <pivotField dataField="1" showAll="0"/>
    <pivotField axis="axisRow" allDrilled="1" showAll="0" dataSourceSort="1" defaultAttributeDrillState="1">
      <items count="6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t="default"/>
      </items>
    </pivotField>
    <pivotField axis="axisPage" allDrilled="1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axis="axisCol" allDrilled="1" showAll="0" dataSourceSort="1">
      <items count="5">
        <item s="1" c="1" x="0"/>
        <item s="1" c="1" x="1"/>
        <item s="1" c="1" x="2"/>
        <item s="1" c="1" x="3"/>
        <item t="default"/>
      </items>
    </pivotField>
    <pivotField axis="axisCol" showAll="0" dataSourceSort="1">
      <items count="1">
        <item t="default"/>
      </items>
    </pivotField>
    <pivotField showAll="0" dataSourceSort="1" defaultSubtotal="0" showPropTip="1"/>
    <pivotField axis="axisPage" allDrilled="1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showAll="0" dataSourceSort="1" defaultSubtotal="0" showPropTip="1"/>
    <pivotField showAll="0" dataSourceSort="1" defaultSubtotal="0" showPropTip="1"/>
    <pivotField showAll="0" dataSourceSort="1" defaultSubtotal="0" showPropTip="1"/>
  </pivotFields>
  <rowFields count="1">
    <field x="1"/>
  </rowFields>
  <rowItems count="6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 t="grand">
      <x/>
    </i>
  </rowItems>
  <colFields count="1">
    <field x="9"/>
  </colFields>
  <colItems count="5">
    <i>
      <x/>
    </i>
    <i>
      <x v="1"/>
    </i>
    <i>
      <x v="2"/>
    </i>
    <i>
      <x v="3"/>
    </i>
    <i t="grand">
      <x/>
    </i>
  </colItems>
  <pageFields count="2">
    <pageField fld="2" hier="54" name="[Organisation - institution].[Organisation - institution].[Institutionsbenämning].&amp;[896-FAKULTETEN F LANDSKAPSPL., TRÄDGÅRDS- O JORDBR.VET]" cap="896-FAKULTETEN F LANDSKAPSPL., TRÄDGÅRDS- O JORDBR.VET"/>
    <pageField fld="12" hier="26" name="[Budgetkonto].[Budgetkontohierarki med kod].[Budgetkontokategori benämning].&amp;[60-Lokalkostnader]" cap="60-Lokalkostnader"/>
  </pageFields>
  <dataFields count="1">
    <dataField fld="0" baseField="0" baseItem="0" numFmtId="4"/>
  </dataFields>
  <formats count="48">
    <format dxfId="47">
      <pivotArea outline="0" collapsedLevelsAreSubtotals="1" fieldPosition="0"/>
    </format>
    <format dxfId="46">
      <pivotArea collapsedLevelsAreSubtotals="1" fieldPosition="0">
        <references count="1">
          <reference field="1" count="1">
            <x v="19"/>
          </reference>
        </references>
      </pivotArea>
    </format>
    <format dxfId="45">
      <pivotArea collapsedLevelsAreSubtotals="1" fieldPosition="0">
        <references count="1">
          <reference field="1" count="1">
            <x v="19"/>
          </reference>
        </references>
      </pivotArea>
    </format>
    <format dxfId="44">
      <pivotArea collapsedLevelsAreSubtotals="1" fieldPosition="0">
        <references count="1">
          <reference field="1" count="1">
            <x v="20"/>
          </reference>
        </references>
      </pivotArea>
    </format>
    <format dxfId="43">
      <pivotArea collapsedLevelsAreSubtotals="1" fieldPosition="0">
        <references count="1">
          <reference field="1" count="1">
            <x v="20"/>
          </reference>
        </references>
      </pivotArea>
    </format>
    <format dxfId="42">
      <pivotArea collapsedLevelsAreSubtotals="1" fieldPosition="0">
        <references count="1">
          <reference field="1" count="1">
            <x v="21"/>
          </reference>
        </references>
      </pivotArea>
    </format>
    <format dxfId="41">
      <pivotArea collapsedLevelsAreSubtotals="1" fieldPosition="0">
        <references count="1">
          <reference field="1" count="1">
            <x v="21"/>
          </reference>
        </references>
      </pivotArea>
    </format>
    <format dxfId="40">
      <pivotArea collapsedLevelsAreSubtotals="1" fieldPosition="0">
        <references count="1">
          <reference field="1" count="1">
            <x v="23"/>
          </reference>
        </references>
      </pivotArea>
    </format>
    <format dxfId="39">
      <pivotArea collapsedLevelsAreSubtotals="1" fieldPosition="0">
        <references count="1">
          <reference field="1" count="1">
            <x v="23"/>
          </reference>
        </references>
      </pivotArea>
    </format>
    <format dxfId="38">
      <pivotArea collapsedLevelsAreSubtotals="1" fieldPosition="0">
        <references count="1">
          <reference field="1" count="1">
            <x v="22"/>
          </reference>
        </references>
      </pivotArea>
    </format>
    <format dxfId="37">
      <pivotArea collapsedLevelsAreSubtotals="1" fieldPosition="0">
        <references count="1">
          <reference field="1" count="1">
            <x v="22"/>
          </reference>
        </references>
      </pivotArea>
    </format>
    <format dxfId="36">
      <pivotArea collapsedLevelsAreSubtotals="1" fieldPosition="0">
        <references count="1">
          <reference field="1" count="1">
            <x v="29"/>
          </reference>
        </references>
      </pivotArea>
    </format>
    <format dxfId="35">
      <pivotArea collapsedLevelsAreSubtotals="1" fieldPosition="0">
        <references count="1">
          <reference field="1" count="1">
            <x v="29"/>
          </reference>
        </references>
      </pivotArea>
    </format>
    <format dxfId="34">
      <pivotArea collapsedLevelsAreSubtotals="1" fieldPosition="0">
        <references count="1">
          <reference field="1" count="1">
            <x v="18"/>
          </reference>
        </references>
      </pivotArea>
    </format>
    <format dxfId="33">
      <pivotArea collapsedLevelsAreSubtotals="1" fieldPosition="0">
        <references count="1">
          <reference field="1" count="1">
            <x v="18"/>
          </reference>
        </references>
      </pivotArea>
    </format>
    <format dxfId="32">
      <pivotArea collapsedLevelsAreSubtotals="1" fieldPosition="0">
        <references count="1">
          <reference field="1" count="1">
            <x v="11"/>
          </reference>
        </references>
      </pivotArea>
    </format>
    <format dxfId="31">
      <pivotArea collapsedLevelsAreSubtotals="1" fieldPosition="0">
        <references count="1">
          <reference field="1" count="1">
            <x v="11"/>
          </reference>
        </references>
      </pivotArea>
    </format>
    <format dxfId="30">
      <pivotArea collapsedLevelsAreSubtotals="1" fieldPosition="0">
        <references count="1">
          <reference field="1" count="1">
            <x v="13"/>
          </reference>
        </references>
      </pivotArea>
    </format>
    <format dxfId="29">
      <pivotArea collapsedLevelsAreSubtotals="1" fieldPosition="0">
        <references count="1">
          <reference field="1" count="1">
            <x v="13"/>
          </reference>
        </references>
      </pivotArea>
    </format>
    <format dxfId="28">
      <pivotArea collapsedLevelsAreSubtotals="1" fieldPosition="0">
        <references count="1">
          <reference field="1" count="1">
            <x v="15"/>
          </reference>
        </references>
      </pivotArea>
    </format>
    <format dxfId="27">
      <pivotArea dataOnly="0" labelOnly="1" fieldPosition="0">
        <references count="1">
          <reference field="1" count="1">
            <x v="15"/>
          </reference>
        </references>
      </pivotArea>
    </format>
    <format dxfId="26">
      <pivotArea collapsedLevelsAreSubtotals="1" fieldPosition="0">
        <references count="1">
          <reference field="1" count="1">
            <x v="14"/>
          </reference>
        </references>
      </pivotArea>
    </format>
    <format dxfId="25">
      <pivotArea dataOnly="0" labelOnly="1" fieldPosition="0">
        <references count="1">
          <reference field="1" count="1">
            <x v="14"/>
          </reference>
        </references>
      </pivotArea>
    </format>
    <format dxfId="24">
      <pivotArea collapsedLevelsAreSubtotals="1" fieldPosition="0">
        <references count="1">
          <reference field="1" count="1">
            <x v="7"/>
          </reference>
        </references>
      </pivotArea>
    </format>
    <format dxfId="23">
      <pivotArea dataOnly="0" labelOnly="1" fieldPosition="0">
        <references count="1">
          <reference field="1" count="1">
            <x v="7"/>
          </reference>
        </references>
      </pivotArea>
    </format>
    <format dxfId="22">
      <pivotArea collapsedLevelsAreSubtotals="1" fieldPosition="0">
        <references count="1">
          <reference field="1" count="1">
            <x v="55"/>
          </reference>
        </references>
      </pivotArea>
    </format>
    <format dxfId="21">
      <pivotArea collapsedLevelsAreSubtotals="1" fieldPosition="0">
        <references count="1">
          <reference field="1" count="1">
            <x v="55"/>
          </reference>
        </references>
      </pivotArea>
    </format>
    <format dxfId="20">
      <pivotArea collapsedLevelsAreSubtotals="1" fieldPosition="0">
        <references count="1">
          <reference field="1" count="1">
            <x v="56"/>
          </reference>
        </references>
      </pivotArea>
    </format>
    <format dxfId="19">
      <pivotArea collapsedLevelsAreSubtotals="1" fieldPosition="0">
        <references count="1">
          <reference field="1" count="1">
            <x v="56"/>
          </reference>
        </references>
      </pivotArea>
    </format>
    <format dxfId="18">
      <pivotArea collapsedLevelsAreSubtotals="1" fieldPosition="0">
        <references count="1">
          <reference field="1" count="1">
            <x v="25"/>
          </reference>
        </references>
      </pivotArea>
    </format>
    <format dxfId="17">
      <pivotArea dataOnly="0" labelOnly="1" fieldPosition="0">
        <references count="1">
          <reference field="1" count="1">
            <x v="25"/>
          </reference>
        </references>
      </pivotArea>
    </format>
    <format dxfId="16">
      <pivotArea collapsedLevelsAreSubtotals="1" fieldPosition="0">
        <references count="1">
          <reference field="1" count="5">
            <x v="7"/>
            <x v="61"/>
            <x v="62"/>
            <x v="63"/>
            <x v="64"/>
          </reference>
        </references>
      </pivotArea>
    </format>
    <format dxfId="15">
      <pivotArea collapsedLevelsAreSubtotals="1" fieldPosition="0">
        <references count="1">
          <reference field="1" count="4">
            <x v="61"/>
            <x v="62"/>
            <x v="63"/>
            <x v="64"/>
          </reference>
        </references>
      </pivotArea>
    </format>
    <format dxfId="14">
      <pivotArea collapsedLevelsAreSubtotals="1" fieldPosition="0">
        <references count="1">
          <reference field="1" count="5">
            <x v="7"/>
            <x v="61"/>
            <x v="62"/>
            <x v="63"/>
            <x v="64"/>
          </reference>
        </references>
      </pivotArea>
    </format>
    <format dxfId="13">
      <pivotArea dataOnly="0" labelOnly="1" fieldPosition="0">
        <references count="1">
          <reference field="1" count="5">
            <x v="7"/>
            <x v="61"/>
            <x v="62"/>
            <x v="63"/>
            <x v="64"/>
          </reference>
        </references>
      </pivotArea>
    </format>
    <format dxfId="12">
      <pivotArea collapsedLevelsAreSubtotals="1" fieldPosition="0">
        <references count="1">
          <reference field="1" count="5">
            <x v="7"/>
            <x v="61"/>
            <x v="62"/>
            <x v="63"/>
            <x v="64"/>
          </reference>
        </references>
      </pivotArea>
    </format>
    <format dxfId="11">
      <pivotArea dataOnly="0" labelOnly="1" fieldPosition="0">
        <references count="1">
          <reference field="1" count="5">
            <x v="7"/>
            <x v="61"/>
            <x v="62"/>
            <x v="63"/>
            <x v="64"/>
          </reference>
        </references>
      </pivotArea>
    </format>
    <format dxfId="10">
      <pivotArea collapsedLevelsAreSubtotals="1" fieldPosition="0">
        <references count="1">
          <reference field="1" count="5">
            <x v="7"/>
            <x v="61"/>
            <x v="62"/>
            <x v="63"/>
            <x v="64"/>
          </reference>
        </references>
      </pivotArea>
    </format>
    <format dxfId="9">
      <pivotArea dataOnly="0" labelOnly="1" fieldPosition="0">
        <references count="1">
          <reference field="1" count="5">
            <x v="7"/>
            <x v="61"/>
            <x v="62"/>
            <x v="63"/>
            <x v="64"/>
          </reference>
        </references>
      </pivotArea>
    </format>
    <format dxfId="8">
      <pivotArea collapsedLevelsAreSubtotals="1" fieldPosition="0">
        <references count="1">
          <reference field="1" count="1">
            <x v="43"/>
          </reference>
        </references>
      </pivotArea>
    </format>
    <format dxfId="7">
      <pivotArea dataOnly="0" labelOnly="1" fieldPosition="0">
        <references count="1">
          <reference field="1" count="1">
            <x v="43"/>
          </reference>
        </references>
      </pivotArea>
    </format>
    <format dxfId="6">
      <pivotArea collapsedLevelsAreSubtotals="1" fieldPosition="0">
        <references count="1">
          <reference field="1" count="1">
            <x v="43"/>
          </reference>
        </references>
      </pivotArea>
    </format>
    <format dxfId="5">
      <pivotArea collapsedLevelsAreSubtotals="1" fieldPosition="0">
        <references count="1">
          <reference field="1" count="1">
            <x v="30"/>
          </reference>
        </references>
      </pivotArea>
    </format>
    <format dxfId="4">
      <pivotArea collapsedLevelsAreSubtotals="1" fieldPosition="0">
        <references count="1">
          <reference field="1" count="1">
            <x v="30"/>
          </reference>
        </references>
      </pivotArea>
    </format>
    <format dxfId="3">
      <pivotArea collapsedLevelsAreSubtotals="1" fieldPosition="0">
        <references count="1">
          <reference field="1" count="1">
            <x v="43"/>
          </reference>
        </references>
      </pivotArea>
    </format>
    <format dxfId="2">
      <pivotArea dataOnly="0" labelOnly="1" fieldPosition="0">
        <references count="1">
          <reference field="1" count="1">
            <x v="43"/>
          </reference>
        </references>
      </pivotArea>
    </format>
    <format dxfId="1">
      <pivotArea collapsedLevelsAreSubtotals="1" fieldPosition="0">
        <references count="1">
          <reference field="1" count="1">
            <x v="32"/>
          </reference>
        </references>
      </pivotArea>
    </format>
    <format dxfId="0">
      <pivotArea collapsedLevelsAreSubtotals="1" fieldPosition="0">
        <references count="2">
          <reference field="1" count="1">
            <x v="32"/>
          </reference>
          <reference field="9" count="3" selected="0">
            <x v="0"/>
            <x v="1"/>
            <x v="2"/>
          </reference>
        </references>
      </pivotArea>
    </format>
  </formats>
  <pivotHierarchies count="161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1">
        <mp field="11"/>
      </mps>
    </pivotHierarchy>
    <pivotHierarchy/>
    <pivotHierarchy/>
    <pivotHierarchy multipleItemSelectionAllowed="1">
      <mps count="3">
        <mp field="15"/>
        <mp field="16"/>
        <mp field="17"/>
      </mps>
      <members count="4" level="1">
        <member name="[Budgetkonto].[Budgetkontohierarki med kod].[Budgetkontokategori benämning].&amp;[60-Lokalkostnader]"/>
        <member name="[Budgetkonto].[Budgetkontohierarki med kod].[Budgetkontokategori benämning].&amp;[65-Driftkostnader]"/>
        <member name="[Budgetkonto].[Budgetkontohierarki med kod].[Budgetkontokategori benämning].&amp;[50-Personalkostnader]"/>
        <member name="[Budgetkonto].[Budgetkontohierarki med kod].[Budgetkontokategori benämning].&amp;[99-Saldo flyttade projekt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4">
        <mp field="5"/>
        <mp field="6"/>
        <mp field="7"/>
        <mp field="8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/>
  </pivotHierarchies>
  <pivotTableStyleInfo name="PivotStyleLight16" showRowHeaders="1" showColHeaders="1" showRowStripes="0" showColStripes="0" showLastColumn="1"/>
  <rowHierarchiesUsage count="1">
    <rowHierarchyUsage hierarchyUsage="37"/>
  </rowHierarchiesUsage>
  <colHierarchiesUsage count="1">
    <colHierarchyUsage hierarchyUsage="23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workbookViewId="0">
      <selection activeCell="E9" sqref="E9"/>
    </sheetView>
  </sheetViews>
  <sheetFormatPr defaultRowHeight="15" x14ac:dyDescent="0.25"/>
  <cols>
    <col min="1" max="1" width="49.28515625" bestFit="1" customWidth="1"/>
    <col min="2" max="5" width="11.85546875" customWidth="1"/>
  </cols>
  <sheetData>
    <row r="1" spans="1:5" x14ac:dyDescent="0.25">
      <c r="A1" s="12"/>
      <c r="B1" s="18"/>
      <c r="C1" s="18"/>
      <c r="D1" s="18"/>
      <c r="E1" s="18" t="s">
        <v>69</v>
      </c>
    </row>
    <row r="2" spans="1:5" x14ac:dyDescent="0.25">
      <c r="A2" s="40" t="s">
        <v>72</v>
      </c>
      <c r="B2" s="51" t="s">
        <v>83</v>
      </c>
      <c r="C2" s="51" t="s">
        <v>153</v>
      </c>
      <c r="D2" s="51" t="s">
        <v>164</v>
      </c>
      <c r="E2" s="26" t="s">
        <v>165</v>
      </c>
    </row>
    <row r="3" spans="1:5" s="25" customFormat="1" x14ac:dyDescent="0.25">
      <c r="A3" s="41" t="s">
        <v>67</v>
      </c>
      <c r="B3" s="42">
        <f>'Sammanställning univ gemensamt'!B47</f>
        <v>-201637408.43856359</v>
      </c>
      <c r="C3" s="42">
        <f>'Sammanställning univ gemensamt'!C47</f>
        <v>-207522834.76052287</v>
      </c>
      <c r="D3" s="42">
        <f>'Sammanställning univ gemensamt'!D47</f>
        <v>-219835211.54987684</v>
      </c>
      <c r="E3" s="42">
        <f>SUM(B3:D3)</f>
        <v>-628995454.74896324</v>
      </c>
    </row>
    <row r="4" spans="1:5" s="25" customFormat="1" x14ac:dyDescent="0.25">
      <c r="A4" s="45" t="s">
        <v>68</v>
      </c>
      <c r="B4" s="46">
        <f>'Sammanställning fak gemensamt'!B33</f>
        <v>-28544507.710000001</v>
      </c>
      <c r="C4" s="46">
        <f>'Sammanställning fak gemensamt'!C33</f>
        <v>-28594491.190000001</v>
      </c>
      <c r="D4" s="46">
        <f>'Sammanställning fak gemensamt'!D33</f>
        <v>-31648805.309999999</v>
      </c>
      <c r="E4" s="46">
        <f>SUM(B4:D4)</f>
        <v>-88787804.210000008</v>
      </c>
    </row>
    <row r="5" spans="1:5" s="25" customFormat="1" x14ac:dyDescent="0.25">
      <c r="A5" s="41" t="s">
        <v>71</v>
      </c>
      <c r="B5" s="42">
        <f t="shared" ref="B5:E5" si="0">SUM(B3:B4)</f>
        <v>-230181916.14856359</v>
      </c>
      <c r="C5" s="42">
        <f t="shared" si="0"/>
        <v>-236117325.95052287</v>
      </c>
      <c r="D5" s="42">
        <f t="shared" si="0"/>
        <v>-251484016.85987684</v>
      </c>
      <c r="E5" s="42">
        <f t="shared" si="0"/>
        <v>-717783258.95896327</v>
      </c>
    </row>
    <row r="6" spans="1:5" x14ac:dyDescent="0.25">
      <c r="A6" s="43"/>
      <c r="B6" s="44"/>
      <c r="C6" s="44"/>
      <c r="D6" s="44"/>
      <c r="E6" s="44"/>
    </row>
    <row r="7" spans="1:5" x14ac:dyDescent="0.25">
      <c r="A7" s="41" t="s">
        <v>36</v>
      </c>
      <c r="B7" s="42">
        <f>Lönebas!B12</f>
        <v>-1332670721.0599997</v>
      </c>
      <c r="C7" s="42">
        <f>Lönebas!C12</f>
        <v>-1428311975.9399998</v>
      </c>
      <c r="D7" s="42">
        <f>Lönebas!D12</f>
        <v>-1513478737.6399999</v>
      </c>
      <c r="E7" s="42">
        <f>SUM(B7:D7)</f>
        <v>-4274461434.6399994</v>
      </c>
    </row>
    <row r="8" spans="1:5" x14ac:dyDescent="0.25">
      <c r="A8" s="43"/>
      <c r="B8" s="44"/>
      <c r="C8" s="44"/>
      <c r="D8" s="44"/>
      <c r="E8" s="44"/>
    </row>
    <row r="9" spans="1:5" x14ac:dyDescent="0.25">
      <c r="A9" s="47" t="s">
        <v>37</v>
      </c>
      <c r="B9" s="79">
        <f t="shared" ref="B9:E9" si="1">B5/B7</f>
        <v>0.17272227303491597</v>
      </c>
      <c r="C9" s="79">
        <f t="shared" si="1"/>
        <v>0.16531215163629043</v>
      </c>
      <c r="D9" s="79">
        <f t="shared" si="1"/>
        <v>0.16616290047921076</v>
      </c>
      <c r="E9" s="79">
        <f t="shared" si="1"/>
        <v>0.16792367177349815</v>
      </c>
    </row>
  </sheetData>
  <pageMargins left="0.7" right="0.7" top="0.75" bottom="0.75" header="0.3" footer="0.3"/>
  <ignoredErrors>
    <ignoredError sqref="B2:D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E9" sqref="E9"/>
    </sheetView>
  </sheetViews>
  <sheetFormatPr defaultRowHeight="15" x14ac:dyDescent="0.25"/>
  <cols>
    <col min="1" max="1" width="30.42578125" bestFit="1" customWidth="1"/>
    <col min="2" max="5" width="13.28515625" style="21" customWidth="1"/>
    <col min="7" max="7" width="49.140625" customWidth="1"/>
  </cols>
  <sheetData>
    <row r="1" spans="1:7" x14ac:dyDescent="0.25">
      <c r="A1" s="22" t="s">
        <v>85</v>
      </c>
      <c r="B1" s="27"/>
      <c r="C1" s="27"/>
      <c r="D1" s="27"/>
      <c r="E1" s="27"/>
      <c r="G1" t="s">
        <v>63</v>
      </c>
    </row>
    <row r="2" spans="1:7" x14ac:dyDescent="0.25">
      <c r="A2" s="23"/>
      <c r="B2" s="29">
        <v>2017</v>
      </c>
      <c r="C2" s="29">
        <v>2018</v>
      </c>
      <c r="D2" s="29">
        <v>2019</v>
      </c>
      <c r="E2" s="29" t="s">
        <v>13</v>
      </c>
    </row>
    <row r="3" spans="1:7" x14ac:dyDescent="0.25">
      <c r="A3" s="53" t="s">
        <v>10</v>
      </c>
      <c r="B3" s="57"/>
      <c r="C3" s="57"/>
      <c r="D3" s="57"/>
      <c r="E3" s="57"/>
    </row>
    <row r="4" spans="1:7" x14ac:dyDescent="0.25">
      <c r="A4" s="54" t="s">
        <v>38</v>
      </c>
      <c r="B4" s="58"/>
      <c r="C4" s="58"/>
      <c r="D4" s="58"/>
      <c r="E4" s="58"/>
      <c r="G4" t="s">
        <v>64</v>
      </c>
    </row>
    <row r="5" spans="1:7" x14ac:dyDescent="0.25">
      <c r="A5" s="11" t="s">
        <v>31</v>
      </c>
      <c r="B5" s="1">
        <v>-195331268.23999998</v>
      </c>
      <c r="C5" s="1">
        <v>-207043643.29000005</v>
      </c>
      <c r="D5" s="1">
        <v>-231289973.65999997</v>
      </c>
      <c r="E5" s="20">
        <f>SUM(B5:D5)</f>
        <v>-633664885.19000006</v>
      </c>
      <c r="G5" t="s">
        <v>62</v>
      </c>
    </row>
    <row r="6" spans="1:7" x14ac:dyDescent="0.25">
      <c r="A6" s="11" t="s">
        <v>32</v>
      </c>
      <c r="B6" s="1">
        <v>-564004715.50999963</v>
      </c>
      <c r="C6" s="1">
        <v>-619163827.50999987</v>
      </c>
      <c r="D6" s="1">
        <v>-640800961.45999992</v>
      </c>
      <c r="E6" s="20">
        <f t="shared" ref="E6:E11" si="0">SUM(B6:D6)</f>
        <v>-1823969504.4799995</v>
      </c>
    </row>
    <row r="7" spans="1:7" x14ac:dyDescent="0.25">
      <c r="A7" s="11" t="s">
        <v>33</v>
      </c>
      <c r="B7" s="1">
        <v>-319434625.01000011</v>
      </c>
      <c r="C7" s="1">
        <v>-331411211.43999988</v>
      </c>
      <c r="D7" s="1">
        <v>-357178243.74000007</v>
      </c>
      <c r="E7" s="20">
        <f t="shared" si="0"/>
        <v>-1008024080.1900001</v>
      </c>
    </row>
    <row r="8" spans="1:7" x14ac:dyDescent="0.25">
      <c r="A8" s="11" t="s">
        <v>34</v>
      </c>
      <c r="B8" s="1">
        <v>-253897712.29999995</v>
      </c>
      <c r="C8" s="1">
        <v>-270693293.70000011</v>
      </c>
      <c r="D8" s="1">
        <v>-284149558.78000009</v>
      </c>
      <c r="E8" s="20">
        <f t="shared" si="0"/>
        <v>-808740564.78000021</v>
      </c>
    </row>
    <row r="9" spans="1:7" x14ac:dyDescent="0.25">
      <c r="A9" s="54" t="s">
        <v>39</v>
      </c>
      <c r="B9" s="58"/>
      <c r="C9" s="58"/>
      <c r="D9" s="58"/>
      <c r="E9" s="58"/>
    </row>
    <row r="10" spans="1:7" x14ac:dyDescent="0.25">
      <c r="A10" s="11" t="s">
        <v>31</v>
      </c>
      <c r="B10" s="20">
        <v>-2400</v>
      </c>
      <c r="C10" s="1"/>
      <c r="D10" s="1"/>
      <c r="E10" s="20">
        <f t="shared" si="0"/>
        <v>-2400</v>
      </c>
    </row>
    <row r="11" spans="1:7" x14ac:dyDescent="0.25">
      <c r="A11" s="11" t="s">
        <v>33</v>
      </c>
      <c r="B11" s="20"/>
      <c r="C11" s="20"/>
      <c r="D11" s="20">
        <v>-60000</v>
      </c>
      <c r="E11" s="20">
        <f t="shared" si="0"/>
        <v>-60000</v>
      </c>
    </row>
    <row r="12" spans="1:7" x14ac:dyDescent="0.25">
      <c r="A12" s="24" t="s">
        <v>13</v>
      </c>
      <c r="B12" s="59">
        <f t="shared" ref="B12:E12" si="1">SUM(B5:B11)</f>
        <v>-1332670721.0599997</v>
      </c>
      <c r="C12" s="59">
        <f t="shared" si="1"/>
        <v>-1428311975.9399998</v>
      </c>
      <c r="D12" s="59">
        <f t="shared" si="1"/>
        <v>-1513478737.6399999</v>
      </c>
      <c r="E12" s="59">
        <f t="shared" si="1"/>
        <v>-4274461434.6399999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workbookViewId="0">
      <selection activeCell="D44" sqref="D44"/>
    </sheetView>
  </sheetViews>
  <sheetFormatPr defaultRowHeight="15" x14ac:dyDescent="0.25"/>
  <cols>
    <col min="1" max="1" width="62.85546875" customWidth="1"/>
    <col min="2" max="6" width="15.28515625" style="21" customWidth="1"/>
    <col min="7" max="7" width="19.85546875" bestFit="1" customWidth="1"/>
  </cols>
  <sheetData>
    <row r="1" spans="1:6" x14ac:dyDescent="0.25">
      <c r="A1" s="14" t="s">
        <v>0</v>
      </c>
      <c r="B1" s="14" t="s" vm="1">
        <v>1</v>
      </c>
      <c r="C1" s="1" t="s">
        <v>60</v>
      </c>
      <c r="D1" s="1"/>
    </row>
    <row r="2" spans="1:6" x14ac:dyDescent="0.25">
      <c r="A2" s="14" t="s">
        <v>16</v>
      </c>
      <c r="B2" s="14" t="s" vm="2">
        <v>5</v>
      </c>
      <c r="C2" t="s">
        <v>61</v>
      </c>
      <c r="D2"/>
    </row>
    <row r="3" spans="1:6" x14ac:dyDescent="0.25">
      <c r="A3" s="15" t="s">
        <v>2</v>
      </c>
      <c r="B3" s="15" t="s" vm="3">
        <v>30</v>
      </c>
      <c r="C3" s="1" t="s">
        <v>166</v>
      </c>
      <c r="D3" s="1"/>
    </row>
    <row r="5" spans="1:6" x14ac:dyDescent="0.25">
      <c r="A5" s="12" t="s">
        <v>85</v>
      </c>
      <c r="B5" s="12"/>
      <c r="C5" s="12"/>
      <c r="D5" s="12"/>
      <c r="E5"/>
      <c r="F5" s="1" t="s">
        <v>80</v>
      </c>
    </row>
    <row r="6" spans="1:6" x14ac:dyDescent="0.25">
      <c r="A6" s="13"/>
      <c r="B6" s="19" t="s">
        <v>83</v>
      </c>
      <c r="C6" s="19" t="s">
        <v>153</v>
      </c>
      <c r="D6" s="83" t="s">
        <v>164</v>
      </c>
      <c r="E6"/>
      <c r="F6" s="1" t="s">
        <v>78</v>
      </c>
    </row>
    <row r="7" spans="1:6" x14ac:dyDescent="0.25">
      <c r="A7" s="16" t="s">
        <v>66</v>
      </c>
      <c r="B7" s="49">
        <v>5.9999999997671694E-2</v>
      </c>
      <c r="C7" s="49"/>
      <c r="D7" s="49"/>
      <c r="E7"/>
      <c r="F7" t="s">
        <v>81</v>
      </c>
    </row>
    <row r="8" spans="1:6" x14ac:dyDescent="0.25">
      <c r="A8" s="16" t="s">
        <v>6</v>
      </c>
      <c r="B8" s="49">
        <v>60559296.410000011</v>
      </c>
      <c r="C8" s="49">
        <v>64162732.420000024</v>
      </c>
      <c r="D8" s="49">
        <v>69477333.560000002</v>
      </c>
      <c r="E8"/>
      <c r="F8"/>
    </row>
    <row r="9" spans="1:6" x14ac:dyDescent="0.25">
      <c r="A9" s="2" t="s">
        <v>58</v>
      </c>
      <c r="B9" s="1">
        <v>70000</v>
      </c>
      <c r="C9" s="1"/>
      <c r="D9" s="1"/>
      <c r="E9"/>
      <c r="F9"/>
    </row>
    <row r="10" spans="1:6" x14ac:dyDescent="0.25">
      <c r="A10" s="2" t="s">
        <v>57</v>
      </c>
      <c r="B10" s="1">
        <v>60489296.410000011</v>
      </c>
      <c r="C10" s="1">
        <v>64162732.420000024</v>
      </c>
      <c r="D10" s="1">
        <v>69377333.560000002</v>
      </c>
      <c r="E10"/>
      <c r="F10"/>
    </row>
    <row r="11" spans="1:6" x14ac:dyDescent="0.25">
      <c r="A11" s="2" t="s">
        <v>167</v>
      </c>
      <c r="B11" s="1"/>
      <c r="C11" s="1"/>
      <c r="D11" s="1">
        <v>100000</v>
      </c>
      <c r="E11"/>
      <c r="F11"/>
    </row>
    <row r="12" spans="1:6" x14ac:dyDescent="0.25">
      <c r="A12" s="16" t="s">
        <v>7</v>
      </c>
      <c r="B12" s="49">
        <v>313533</v>
      </c>
      <c r="C12" s="49">
        <v>1299445</v>
      </c>
      <c r="D12" s="49">
        <v>1292633.07</v>
      </c>
      <c r="E12"/>
      <c r="F12"/>
    </row>
    <row r="13" spans="1:6" x14ac:dyDescent="0.25">
      <c r="A13" s="2" t="s">
        <v>7</v>
      </c>
      <c r="B13" s="1">
        <v>313533</v>
      </c>
      <c r="C13" s="1">
        <v>1299445</v>
      </c>
      <c r="D13" s="1">
        <v>1292633.07</v>
      </c>
      <c r="E13"/>
      <c r="F13"/>
    </row>
    <row r="14" spans="1:6" x14ac:dyDescent="0.25">
      <c r="A14" s="16" t="s">
        <v>8</v>
      </c>
      <c r="B14" s="49">
        <v>4199714.07</v>
      </c>
      <c r="C14" s="49">
        <v>6974485.7400000002</v>
      </c>
      <c r="D14" s="49">
        <v>3572829.67</v>
      </c>
      <c r="E14"/>
      <c r="F14"/>
    </row>
    <row r="15" spans="1:6" x14ac:dyDescent="0.25">
      <c r="A15" s="2" t="s">
        <v>56</v>
      </c>
      <c r="B15" s="1">
        <v>283935.92</v>
      </c>
      <c r="C15" s="1">
        <v>211736.79</v>
      </c>
      <c r="D15" s="1">
        <v>11063.5</v>
      </c>
      <c r="E15"/>
      <c r="F15"/>
    </row>
    <row r="16" spans="1:6" x14ac:dyDescent="0.25">
      <c r="A16" s="2" t="s">
        <v>55</v>
      </c>
      <c r="B16" s="1">
        <v>204453</v>
      </c>
      <c r="C16" s="1">
        <v>85397</v>
      </c>
      <c r="D16" s="1">
        <v>361.62</v>
      </c>
      <c r="E16"/>
      <c r="F16"/>
    </row>
    <row r="17" spans="1:6" x14ac:dyDescent="0.25">
      <c r="A17" s="2" t="s">
        <v>54</v>
      </c>
      <c r="B17" s="1">
        <v>0</v>
      </c>
      <c r="C17" s="1">
        <v>5036</v>
      </c>
      <c r="D17" s="1">
        <v>401.79</v>
      </c>
      <c r="E17"/>
      <c r="F17"/>
    </row>
    <row r="18" spans="1:6" x14ac:dyDescent="0.25">
      <c r="A18" s="2" t="s">
        <v>53</v>
      </c>
      <c r="B18" s="1">
        <v>3356272.5200000005</v>
      </c>
      <c r="C18" s="1">
        <v>3295948</v>
      </c>
      <c r="D18" s="1">
        <v>3377362</v>
      </c>
      <c r="E18"/>
      <c r="F18"/>
    </row>
    <row r="19" spans="1:6" x14ac:dyDescent="0.25">
      <c r="A19" s="2" t="s">
        <v>52</v>
      </c>
      <c r="B19" s="1">
        <v>355052.63</v>
      </c>
      <c r="C19" s="1">
        <v>3376367.95</v>
      </c>
      <c r="D19" s="1">
        <v>183640.75999999998</v>
      </c>
      <c r="E19"/>
      <c r="F19"/>
    </row>
    <row r="20" spans="1:6" x14ac:dyDescent="0.25">
      <c r="A20" s="16" t="s">
        <v>9</v>
      </c>
      <c r="B20" s="49">
        <v>210753067.51000002</v>
      </c>
      <c r="C20" s="49">
        <v>213339040.26999998</v>
      </c>
      <c r="D20" s="49">
        <v>228161083.84999999</v>
      </c>
      <c r="E20"/>
      <c r="F20"/>
    </row>
    <row r="21" spans="1:6" x14ac:dyDescent="0.25">
      <c r="A21" s="2" t="s">
        <v>65</v>
      </c>
      <c r="B21" s="1">
        <v>210753067.51000002</v>
      </c>
      <c r="C21" s="1">
        <v>213339040.26999998</v>
      </c>
      <c r="D21" s="1">
        <v>228161083.84999999</v>
      </c>
      <c r="E21"/>
      <c r="F21"/>
    </row>
    <row r="22" spans="1:6" x14ac:dyDescent="0.25">
      <c r="A22" s="16" t="s">
        <v>10</v>
      </c>
      <c r="B22" s="49">
        <v>-183127655.80000007</v>
      </c>
      <c r="C22" s="49">
        <v>-195308510.10999998</v>
      </c>
      <c r="D22" s="49">
        <v>-205509158.31</v>
      </c>
      <c r="E22"/>
      <c r="F22"/>
    </row>
    <row r="23" spans="1:6" x14ac:dyDescent="0.25">
      <c r="A23" s="2" t="s">
        <v>38</v>
      </c>
      <c r="B23" s="1">
        <v>-176508276.72000009</v>
      </c>
      <c r="C23" s="1">
        <v>-189965197.64999998</v>
      </c>
      <c r="D23" s="1">
        <v>-198059354.55000001</v>
      </c>
      <c r="E23"/>
      <c r="F23"/>
    </row>
    <row r="24" spans="1:6" x14ac:dyDescent="0.25">
      <c r="A24" s="2" t="s">
        <v>51</v>
      </c>
      <c r="B24" s="1">
        <v>-400007.99</v>
      </c>
      <c r="C24" s="1">
        <v>-411326.78999999986</v>
      </c>
      <c r="D24" s="1">
        <v>-583989.31000000006</v>
      </c>
      <c r="E24"/>
      <c r="F24"/>
    </row>
    <row r="25" spans="1:6" x14ac:dyDescent="0.25">
      <c r="A25" s="2" t="s">
        <v>50</v>
      </c>
      <c r="B25" s="1">
        <v>-2542417.1799999997</v>
      </c>
      <c r="C25" s="1">
        <v>-2441605.09</v>
      </c>
      <c r="D25" s="1">
        <v>-3316508.01</v>
      </c>
      <c r="E25"/>
      <c r="F25"/>
    </row>
    <row r="26" spans="1:6" x14ac:dyDescent="0.25">
      <c r="A26" s="2" t="s">
        <v>49</v>
      </c>
      <c r="B26" s="1">
        <v>-486811.42</v>
      </c>
      <c r="C26" s="1">
        <v>-250385.65</v>
      </c>
      <c r="D26" s="1">
        <v>-182152.37</v>
      </c>
      <c r="E26"/>
      <c r="F26"/>
    </row>
    <row r="27" spans="1:6" x14ac:dyDescent="0.25">
      <c r="A27" s="2" t="s">
        <v>48</v>
      </c>
      <c r="B27" s="1">
        <v>-679900.29000000015</v>
      </c>
      <c r="C27" s="1">
        <v>-638285.03999999992</v>
      </c>
      <c r="D27" s="1">
        <v>-669771.35000000009</v>
      </c>
      <c r="E27"/>
      <c r="F27"/>
    </row>
    <row r="28" spans="1:6" x14ac:dyDescent="0.25">
      <c r="A28" s="2" t="s">
        <v>39</v>
      </c>
      <c r="B28" s="1">
        <v>-2510242.2000000007</v>
      </c>
      <c r="C28" s="1">
        <v>-1601709.8900000001</v>
      </c>
      <c r="D28" s="1">
        <v>-2697382.7199999946</v>
      </c>
      <c r="E28"/>
      <c r="F28"/>
    </row>
    <row r="29" spans="1:6" x14ac:dyDescent="0.25">
      <c r="A29" s="16" t="s">
        <v>11</v>
      </c>
      <c r="B29" s="49">
        <v>-24479019.32</v>
      </c>
      <c r="C29" s="49">
        <v>-25250864.219999999</v>
      </c>
      <c r="D29" s="49">
        <v>-26039648.87999998</v>
      </c>
      <c r="E29"/>
      <c r="F29"/>
    </row>
    <row r="30" spans="1:6" x14ac:dyDescent="0.25">
      <c r="A30" s="2" t="s">
        <v>47</v>
      </c>
      <c r="B30" s="1">
        <v>-24479019.32</v>
      </c>
      <c r="C30" s="1">
        <v>-25250864.219999999</v>
      </c>
      <c r="D30" s="1">
        <v>-26039648.87999998</v>
      </c>
      <c r="E30"/>
      <c r="F30"/>
    </row>
    <row r="31" spans="1:6" x14ac:dyDescent="0.25">
      <c r="A31" s="16" t="s">
        <v>12</v>
      </c>
      <c r="B31" s="49">
        <v>-54882192.5</v>
      </c>
      <c r="C31" s="49">
        <v>-56245023.289999999</v>
      </c>
      <c r="D31" s="49">
        <v>-58016344.07</v>
      </c>
      <c r="E31"/>
      <c r="F31"/>
    </row>
    <row r="32" spans="1:6" x14ac:dyDescent="0.25">
      <c r="A32" s="2" t="s">
        <v>46</v>
      </c>
      <c r="B32" s="1">
        <v>-2670868.5799999996</v>
      </c>
      <c r="C32" s="1">
        <v>-4733785.9900000012</v>
      </c>
      <c r="D32" s="1">
        <v>-3354506.25</v>
      </c>
      <c r="E32"/>
      <c r="F32"/>
    </row>
    <row r="33" spans="1:6" x14ac:dyDescent="0.25">
      <c r="A33" s="2" t="s">
        <v>45</v>
      </c>
      <c r="B33" s="1">
        <v>-658090.92000000004</v>
      </c>
      <c r="C33" s="1">
        <v>-274180.98</v>
      </c>
      <c r="D33" s="1">
        <v>-152904.88</v>
      </c>
      <c r="E33"/>
      <c r="F33"/>
    </row>
    <row r="34" spans="1:6" x14ac:dyDescent="0.25">
      <c r="A34" s="2" t="s">
        <v>44</v>
      </c>
      <c r="B34" s="1">
        <v>-39253671.089999996</v>
      </c>
      <c r="C34" s="1">
        <v>-38591736.589999996</v>
      </c>
      <c r="D34" s="1">
        <v>-45805875.659999996</v>
      </c>
      <c r="E34"/>
      <c r="F34"/>
    </row>
    <row r="35" spans="1:6" x14ac:dyDescent="0.25">
      <c r="A35" s="2" t="s">
        <v>84</v>
      </c>
      <c r="B35" s="1">
        <v>-37000</v>
      </c>
      <c r="C35" s="1">
        <v>-23211.9</v>
      </c>
      <c r="D35" s="1">
        <v>-287747.75</v>
      </c>
      <c r="E35"/>
      <c r="F35"/>
    </row>
    <row r="36" spans="1:6" x14ac:dyDescent="0.25">
      <c r="A36" s="2" t="s">
        <v>43</v>
      </c>
      <c r="B36" s="1">
        <v>-6679242.9699999997</v>
      </c>
      <c r="C36" s="1">
        <v>-7137767.5600000024</v>
      </c>
      <c r="D36" s="1">
        <v>-7208854.959999999</v>
      </c>
      <c r="E36"/>
      <c r="F36"/>
    </row>
    <row r="37" spans="1:6" x14ac:dyDescent="0.25">
      <c r="A37" s="2" t="s">
        <v>42</v>
      </c>
      <c r="B37" s="1">
        <v>-3816246.940000006</v>
      </c>
      <c r="C37" s="1">
        <v>-4058794.1600000034</v>
      </c>
      <c r="D37" s="1">
        <v>-3984335.4000000013</v>
      </c>
      <c r="E37"/>
      <c r="F37"/>
    </row>
    <row r="38" spans="1:6" x14ac:dyDescent="0.25">
      <c r="A38" s="2" t="s">
        <v>41</v>
      </c>
      <c r="B38" s="1">
        <v>-345386.63</v>
      </c>
      <c r="C38" s="1">
        <v>-411745.47</v>
      </c>
      <c r="D38" s="1">
        <v>-470161.64</v>
      </c>
      <c r="E38"/>
      <c r="F38"/>
    </row>
    <row r="39" spans="1:6" x14ac:dyDescent="0.25">
      <c r="A39" s="2" t="s">
        <v>40</v>
      </c>
      <c r="B39" s="1">
        <v>-1421685.3700000006</v>
      </c>
      <c r="C39" s="1">
        <v>-1013800.6399999998</v>
      </c>
      <c r="D39" s="1">
        <v>3248042.4700000007</v>
      </c>
      <c r="E39"/>
      <c r="F39"/>
    </row>
    <row r="40" spans="1:6" x14ac:dyDescent="0.25">
      <c r="A40" s="16" t="s">
        <v>79</v>
      </c>
      <c r="B40" s="49">
        <v>-1406515.0200000014</v>
      </c>
      <c r="C40" s="49">
        <v>-1180278.8199999903</v>
      </c>
      <c r="D40" s="49">
        <v>-1899998.5599999968</v>
      </c>
      <c r="E40"/>
      <c r="F40"/>
    </row>
    <row r="41" spans="1:6" x14ac:dyDescent="0.25">
      <c r="A41" s="17" t="s">
        <v>13</v>
      </c>
      <c r="B41" s="48">
        <f>B7+B8+B12+B14+B20+B22+B29+B31+B40</f>
        <v>11930228.409999946</v>
      </c>
      <c r="C41" s="48">
        <f>C7+C8+C12+C14+C20+C22+C29+C31+C40</f>
        <v>7791026.9900000347</v>
      </c>
      <c r="D41" s="48">
        <f>D7+D8+D12+D14+D20+D22+D29+D31+D40</f>
        <v>11038730.329999996</v>
      </c>
      <c r="E41"/>
      <c r="F41"/>
    </row>
    <row r="42" spans="1:6" x14ac:dyDescent="0.25">
      <c r="E42"/>
      <c r="F42"/>
    </row>
    <row r="43" spans="1:6" x14ac:dyDescent="0.25">
      <c r="E43"/>
      <c r="F43"/>
    </row>
    <row r="44" spans="1:6" x14ac:dyDescent="0.25">
      <c r="A44" s="3" t="s">
        <v>35</v>
      </c>
      <c r="B44" s="4">
        <f>B22+B29+B31+B40</f>
        <v>-263895382.64000008</v>
      </c>
      <c r="C44" s="4">
        <f>C22+C29+C31+C40</f>
        <v>-277984676.44</v>
      </c>
      <c r="D44" s="4">
        <f>D22+D29+D31+D40</f>
        <v>-291465149.81999999</v>
      </c>
      <c r="E44"/>
      <c r="F44"/>
    </row>
    <row r="45" spans="1:6" x14ac:dyDescent="0.25">
      <c r="E45"/>
      <c r="F45"/>
    </row>
    <row r="46" spans="1:6" x14ac:dyDescent="0.25">
      <c r="A46" s="7" t="s">
        <v>14</v>
      </c>
      <c r="B46" s="8">
        <f>B20/(B7+B8+B12+B14+B20)</f>
        <v>0.76408085060598663</v>
      </c>
      <c r="C46" s="8">
        <f>C20/(C7+C8+C12+C14+C20)</f>
        <v>0.74652616618353218</v>
      </c>
      <c r="D46" s="8">
        <f>D20/(D7+D8+D12+D14+D20)</f>
        <v>0.75424184224302759</v>
      </c>
      <c r="E46"/>
      <c r="F46"/>
    </row>
    <row r="47" spans="1:6" x14ac:dyDescent="0.25">
      <c r="A47" s="4" t="s">
        <v>15</v>
      </c>
      <c r="B47" s="4">
        <f t="shared" ref="B47:D47" si="0">B46*B44</f>
        <v>-201637408.43856359</v>
      </c>
      <c r="C47" s="4">
        <f t="shared" si="0"/>
        <v>-207522834.76052287</v>
      </c>
      <c r="D47" s="4">
        <f t="shared" si="0"/>
        <v>-219835211.54987684</v>
      </c>
      <c r="E47"/>
      <c r="F47"/>
    </row>
    <row r="48" spans="1:6" x14ac:dyDescent="0.25">
      <c r="E48"/>
      <c r="F48"/>
    </row>
    <row r="49" spans="1:6" x14ac:dyDescent="0.25">
      <c r="A49" t="s">
        <v>36</v>
      </c>
      <c r="B49" s="20">
        <f>Lönebas!B12</f>
        <v>-1332670721.0599997</v>
      </c>
      <c r="C49" s="20">
        <f>Lönebas!C12</f>
        <v>-1428311975.9399998</v>
      </c>
      <c r="D49" s="20">
        <f>Lönebas!D12</f>
        <v>-1513478737.6399999</v>
      </c>
      <c r="E49"/>
      <c r="F49"/>
    </row>
    <row r="50" spans="1:6" x14ac:dyDescent="0.25">
      <c r="A50" s="9" t="s">
        <v>37</v>
      </c>
      <c r="B50" s="10">
        <f t="shared" ref="B50:D50" si="1">B47/B49</f>
        <v>0.15130324787069846</v>
      </c>
      <c r="C50" s="10">
        <f t="shared" si="1"/>
        <v>0.14529237187411251</v>
      </c>
      <c r="D50" s="10">
        <f t="shared" si="1"/>
        <v>0.14525160220795083</v>
      </c>
      <c r="E50"/>
      <c r="F50"/>
    </row>
    <row r="51" spans="1:6" x14ac:dyDescent="0.25">
      <c r="E51"/>
      <c r="F51"/>
    </row>
    <row r="52" spans="1:6" x14ac:dyDescent="0.25">
      <c r="F52"/>
    </row>
    <row r="53" spans="1:6" x14ac:dyDescent="0.25">
      <c r="F53"/>
    </row>
    <row r="54" spans="1:6" x14ac:dyDescent="0.25">
      <c r="F54"/>
    </row>
    <row r="55" spans="1:6" x14ac:dyDescent="0.25">
      <c r="F55"/>
    </row>
    <row r="56" spans="1:6" x14ac:dyDescent="0.25">
      <c r="F56"/>
    </row>
    <row r="57" spans="1:6" x14ac:dyDescent="0.25">
      <c r="F57"/>
    </row>
    <row r="58" spans="1:6" x14ac:dyDescent="0.25">
      <c r="F58"/>
    </row>
    <row r="59" spans="1:6" x14ac:dyDescent="0.25">
      <c r="F59"/>
    </row>
    <row r="60" spans="1:6" x14ac:dyDescent="0.25">
      <c r="F60"/>
    </row>
    <row r="61" spans="1:6" x14ac:dyDescent="0.25">
      <c r="F61"/>
    </row>
    <row r="62" spans="1:6" x14ac:dyDescent="0.25">
      <c r="F62"/>
    </row>
    <row r="63" spans="1:6" x14ac:dyDescent="0.25">
      <c r="F63"/>
    </row>
    <row r="64" spans="1:6" x14ac:dyDescent="0.25">
      <c r="F64"/>
    </row>
    <row r="65" spans="6:6" x14ac:dyDescent="0.25">
      <c r="F65"/>
    </row>
    <row r="66" spans="6:6" x14ac:dyDescent="0.25">
      <c r="F66"/>
    </row>
    <row r="67" spans="6:6" x14ac:dyDescent="0.25">
      <c r="F67"/>
    </row>
  </sheetData>
  <pageMargins left="0.7" right="0.7" top="0.75" bottom="0.75" header="0.3" footer="0.3"/>
  <pageSetup paperSize="9" orientation="portrait" r:id="rId1"/>
  <ignoredErrors>
    <ignoredError sqref="B6:D6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9"/>
  <sheetViews>
    <sheetView workbookViewId="0">
      <selection activeCell="I11" sqref="I11"/>
    </sheetView>
  </sheetViews>
  <sheetFormatPr defaultRowHeight="15" x14ac:dyDescent="0.25"/>
  <cols>
    <col min="1" max="1" width="61" bestFit="1" customWidth="1"/>
  </cols>
  <sheetData>
    <row r="1" spans="1:4" x14ac:dyDescent="0.25">
      <c r="A1" s="12" t="s">
        <v>85</v>
      </c>
      <c r="B1" s="12"/>
      <c r="C1" s="12"/>
      <c r="D1" s="12"/>
    </row>
    <row r="2" spans="1:4" x14ac:dyDescent="0.25">
      <c r="A2" s="13"/>
      <c r="B2" s="19" t="s">
        <v>83</v>
      </c>
      <c r="C2" s="19" t="s">
        <v>153</v>
      </c>
      <c r="D2" s="19" t="s">
        <v>164</v>
      </c>
    </row>
    <row r="3" spans="1:4" x14ac:dyDescent="0.25">
      <c r="A3" s="16" t="s">
        <v>17</v>
      </c>
      <c r="B3" s="49">
        <v>-19899501.270000003</v>
      </c>
      <c r="C3" s="49">
        <v>-20691827.880000003</v>
      </c>
      <c r="D3" s="49">
        <v>-22143322.09</v>
      </c>
    </row>
    <row r="4" spans="1:4" x14ac:dyDescent="0.25">
      <c r="A4" s="56" t="s">
        <v>10</v>
      </c>
      <c r="B4" s="55">
        <v>-14213463.779999999</v>
      </c>
      <c r="C4" s="55">
        <v>-13862810.840000007</v>
      </c>
      <c r="D4" s="55">
        <v>-15218236.790000001</v>
      </c>
    </row>
    <row r="5" spans="1:4" x14ac:dyDescent="0.25">
      <c r="A5" s="6" t="s">
        <v>38</v>
      </c>
      <c r="B5" s="1">
        <v>-13409092.66</v>
      </c>
      <c r="C5" s="1">
        <v>-13775381.110000007</v>
      </c>
      <c r="D5" s="1">
        <v>-14706692.82</v>
      </c>
    </row>
    <row r="6" spans="1:4" x14ac:dyDescent="0.25">
      <c r="A6" s="6" t="s">
        <v>51</v>
      </c>
      <c r="B6" s="1">
        <v>-62893.020000000004</v>
      </c>
      <c r="C6" s="1">
        <v>-38400.32</v>
      </c>
      <c r="D6" s="1">
        <v>-118569.84000000001</v>
      </c>
    </row>
    <row r="7" spans="1:4" x14ac:dyDescent="0.25">
      <c r="A7" s="6" t="s">
        <v>50</v>
      </c>
      <c r="B7" s="1">
        <v>-122752.87</v>
      </c>
      <c r="C7" s="1">
        <v>-112104.15</v>
      </c>
      <c r="D7" s="1">
        <v>-170116.01</v>
      </c>
    </row>
    <row r="8" spans="1:4" x14ac:dyDescent="0.25">
      <c r="A8" s="6" t="s">
        <v>49</v>
      </c>
      <c r="B8" s="1"/>
      <c r="C8" s="1">
        <v>-34550.5</v>
      </c>
      <c r="D8" s="1">
        <v>-24900</v>
      </c>
    </row>
    <row r="9" spans="1:4" x14ac:dyDescent="0.25">
      <c r="A9" s="6" t="s">
        <v>48</v>
      </c>
      <c r="B9" s="1">
        <v>-44577.369999999995</v>
      </c>
      <c r="C9" s="1">
        <v>-47416.54</v>
      </c>
      <c r="D9" s="1">
        <v>-55162.159999999996</v>
      </c>
    </row>
    <row r="10" spans="1:4" x14ac:dyDescent="0.25">
      <c r="A10" s="6" t="s">
        <v>39</v>
      </c>
      <c r="B10" s="1">
        <v>-574147.86000000022</v>
      </c>
      <c r="C10" s="1">
        <v>145041.77999999997</v>
      </c>
      <c r="D10" s="1">
        <v>-142795.96</v>
      </c>
    </row>
    <row r="11" spans="1:4" x14ac:dyDescent="0.25">
      <c r="A11" s="56" t="s">
        <v>11</v>
      </c>
      <c r="B11" s="55">
        <v>-1462341.9</v>
      </c>
      <c r="C11" s="55">
        <v>-1494355</v>
      </c>
      <c r="D11" s="55">
        <v>-1658787.01</v>
      </c>
    </row>
    <row r="12" spans="1:4" x14ac:dyDescent="0.25">
      <c r="A12" s="6" t="s">
        <v>47</v>
      </c>
      <c r="B12" s="1">
        <v>-1462341.9</v>
      </c>
      <c r="C12" s="1">
        <v>-1494355</v>
      </c>
      <c r="D12" s="1">
        <v>-1658787.01</v>
      </c>
    </row>
    <row r="13" spans="1:4" x14ac:dyDescent="0.25">
      <c r="A13" s="56" t="s">
        <v>12</v>
      </c>
      <c r="B13" s="55">
        <v>-4227374.13</v>
      </c>
      <c r="C13" s="55">
        <v>-5136996.07</v>
      </c>
      <c r="D13" s="55">
        <v>-5106771.0599999996</v>
      </c>
    </row>
    <row r="14" spans="1:4" x14ac:dyDescent="0.25">
      <c r="A14" s="6" t="s">
        <v>46</v>
      </c>
      <c r="B14" s="1">
        <v>-92381.05</v>
      </c>
      <c r="C14" s="1">
        <v>-236346.91</v>
      </c>
      <c r="D14" s="1">
        <v>-102940.65000000002</v>
      </c>
    </row>
    <row r="15" spans="1:4" x14ac:dyDescent="0.25">
      <c r="A15" s="6" t="s">
        <v>45</v>
      </c>
      <c r="B15" s="1">
        <v>-9133.27</v>
      </c>
      <c r="C15" s="1">
        <v>-24062.22</v>
      </c>
      <c r="D15" s="1">
        <v>-3279</v>
      </c>
    </row>
    <row r="16" spans="1:4" x14ac:dyDescent="0.25">
      <c r="A16" s="6" t="s">
        <v>44</v>
      </c>
      <c r="B16" s="1">
        <v>-2570443.4500000002</v>
      </c>
      <c r="C16" s="1">
        <v>-3190332.06</v>
      </c>
      <c r="D16" s="1">
        <v>-3333184.03</v>
      </c>
    </row>
    <row r="17" spans="1:4" x14ac:dyDescent="0.25">
      <c r="A17" s="6" t="s">
        <v>84</v>
      </c>
      <c r="B17" s="1"/>
      <c r="C17" s="1">
        <v>-8000</v>
      </c>
      <c r="D17" s="1">
        <v>-37364.75</v>
      </c>
    </row>
    <row r="18" spans="1:4" x14ac:dyDescent="0.25">
      <c r="A18" s="6" t="s">
        <v>43</v>
      </c>
      <c r="B18" s="1">
        <v>-204211.33</v>
      </c>
      <c r="C18" s="1">
        <v>-163344.67000000001</v>
      </c>
      <c r="D18" s="1">
        <v>-140241.81</v>
      </c>
    </row>
    <row r="19" spans="1:4" x14ac:dyDescent="0.25">
      <c r="A19" s="6" t="s">
        <v>42</v>
      </c>
      <c r="B19" s="1">
        <v>-287221.26</v>
      </c>
      <c r="C19" s="1">
        <v>-348881.44999999995</v>
      </c>
      <c r="D19" s="1">
        <v>-433074.79999999993</v>
      </c>
    </row>
    <row r="20" spans="1:4" x14ac:dyDescent="0.25">
      <c r="A20" s="6" t="s">
        <v>41</v>
      </c>
      <c r="B20" s="1">
        <v>-18642.900000000001</v>
      </c>
      <c r="C20" s="1">
        <v>-51141.950000000004</v>
      </c>
      <c r="D20" s="1">
        <v>-27335.65</v>
      </c>
    </row>
    <row r="21" spans="1:4" x14ac:dyDescent="0.25">
      <c r="A21" s="6" t="s">
        <v>40</v>
      </c>
      <c r="B21" s="1">
        <v>-1045340.8700000001</v>
      </c>
      <c r="C21" s="1">
        <v>-1114886.81</v>
      </c>
      <c r="D21" s="1">
        <v>-1029350.3699999998</v>
      </c>
    </row>
    <row r="22" spans="1:4" x14ac:dyDescent="0.25">
      <c r="A22" s="56" t="s">
        <v>79</v>
      </c>
      <c r="B22" s="55">
        <v>3678.5400000000373</v>
      </c>
      <c r="C22" s="55">
        <v>-197665.96999999968</v>
      </c>
      <c r="D22" s="55">
        <v>-159527.23000000033</v>
      </c>
    </row>
    <row r="23" spans="1:4" x14ac:dyDescent="0.25">
      <c r="A23" s="16" t="s">
        <v>18</v>
      </c>
      <c r="B23" s="49">
        <v>-93399601.899999976</v>
      </c>
      <c r="C23" s="49">
        <v>-101328949.24000002</v>
      </c>
      <c r="D23" s="49">
        <v>-105018638.52000001</v>
      </c>
    </row>
    <row r="24" spans="1:4" x14ac:dyDescent="0.25">
      <c r="A24" s="56" t="s">
        <v>10</v>
      </c>
      <c r="B24" s="55">
        <v>-51331621.839999981</v>
      </c>
      <c r="C24" s="55">
        <v>-56787589.549999997</v>
      </c>
      <c r="D24" s="55">
        <v>-58332860.679999992</v>
      </c>
    </row>
    <row r="25" spans="1:4" x14ac:dyDescent="0.25">
      <c r="A25" s="6" t="s">
        <v>38</v>
      </c>
      <c r="B25" s="1">
        <v>-50084227.229999982</v>
      </c>
      <c r="C25" s="1">
        <v>-55325258.460000001</v>
      </c>
      <c r="D25" s="1">
        <v>-56720110.889999993</v>
      </c>
    </row>
    <row r="26" spans="1:4" x14ac:dyDescent="0.25">
      <c r="A26" s="6" t="s">
        <v>51</v>
      </c>
      <c r="B26" s="1">
        <v>-142076</v>
      </c>
      <c r="C26" s="1">
        <v>-148780.87</v>
      </c>
      <c r="D26" s="1">
        <v>-231353.43000000002</v>
      </c>
    </row>
    <row r="27" spans="1:4" x14ac:dyDescent="0.25">
      <c r="A27" s="6" t="s">
        <v>50</v>
      </c>
      <c r="B27" s="1">
        <v>-720598.3</v>
      </c>
      <c r="C27" s="1">
        <v>-1014836.93</v>
      </c>
      <c r="D27" s="1">
        <v>-798388.46</v>
      </c>
    </row>
    <row r="28" spans="1:4" x14ac:dyDescent="0.25">
      <c r="A28" s="6" t="s">
        <v>49</v>
      </c>
      <c r="B28" s="1">
        <v>-12824.75</v>
      </c>
      <c r="C28" s="1">
        <v>-64932</v>
      </c>
      <c r="D28" s="1">
        <v>-27180</v>
      </c>
    </row>
    <row r="29" spans="1:4" x14ac:dyDescent="0.25">
      <c r="A29" s="6" t="s">
        <v>48</v>
      </c>
      <c r="B29" s="1">
        <v>-194722.7</v>
      </c>
      <c r="C29" s="1">
        <v>-165226.18</v>
      </c>
      <c r="D29" s="1">
        <v>-218630.84</v>
      </c>
    </row>
    <row r="30" spans="1:4" x14ac:dyDescent="0.25">
      <c r="A30" s="6" t="s">
        <v>39</v>
      </c>
      <c r="B30" s="1">
        <v>-177172.85999999981</v>
      </c>
      <c r="C30" s="1">
        <v>-68555.109999999782</v>
      </c>
      <c r="D30" s="1">
        <v>-337197.05999999994</v>
      </c>
    </row>
    <row r="31" spans="1:4" x14ac:dyDescent="0.25">
      <c r="A31" s="56" t="s">
        <v>11</v>
      </c>
      <c r="B31" s="55">
        <v>-7547605.7800000021</v>
      </c>
      <c r="C31" s="55">
        <v>-7971951</v>
      </c>
      <c r="D31" s="55">
        <v>-8051981.7300000023</v>
      </c>
    </row>
    <row r="32" spans="1:4" x14ac:dyDescent="0.25">
      <c r="A32" s="6" t="s">
        <v>47</v>
      </c>
      <c r="B32" s="1">
        <v>-7547605.7800000021</v>
      </c>
      <c r="C32" s="1">
        <v>-7971951</v>
      </c>
      <c r="D32" s="1">
        <v>-8051981.7300000023</v>
      </c>
    </row>
    <row r="33" spans="1:4" x14ac:dyDescent="0.25">
      <c r="A33" s="56" t="s">
        <v>12</v>
      </c>
      <c r="B33" s="55">
        <v>-33978367.920000002</v>
      </c>
      <c r="C33" s="55">
        <v>-36281565.960000001</v>
      </c>
      <c r="D33" s="55">
        <v>-37901336.080000006</v>
      </c>
    </row>
    <row r="34" spans="1:4" x14ac:dyDescent="0.25">
      <c r="A34" s="6" t="s">
        <v>46</v>
      </c>
      <c r="B34" s="1">
        <v>-1765546.0199999998</v>
      </c>
      <c r="C34" s="1">
        <v>-3051202.9499999997</v>
      </c>
      <c r="D34" s="1">
        <v>-2251844.21</v>
      </c>
    </row>
    <row r="35" spans="1:4" x14ac:dyDescent="0.25">
      <c r="A35" s="6" t="s">
        <v>45</v>
      </c>
      <c r="B35" s="1">
        <v>-551892.76</v>
      </c>
      <c r="C35" s="1">
        <v>-236946.71000000002</v>
      </c>
      <c r="D35" s="1">
        <v>-119727.91</v>
      </c>
    </row>
    <row r="36" spans="1:4" x14ac:dyDescent="0.25">
      <c r="A36" s="6" t="s">
        <v>44</v>
      </c>
      <c r="B36" s="1">
        <v>-24669670.489999998</v>
      </c>
      <c r="C36" s="1">
        <v>-25232276.709999997</v>
      </c>
      <c r="D36" s="1">
        <v>-27429984.500000004</v>
      </c>
    </row>
    <row r="37" spans="1:4" x14ac:dyDescent="0.25">
      <c r="A37" s="6" t="s">
        <v>84</v>
      </c>
      <c r="B37" s="1"/>
      <c r="C37" s="1">
        <v>-2711.9</v>
      </c>
      <c r="D37" s="1">
        <v>-1920</v>
      </c>
    </row>
    <row r="38" spans="1:4" x14ac:dyDescent="0.25">
      <c r="A38" s="6" t="s">
        <v>43</v>
      </c>
      <c r="B38" s="1">
        <v>-5313902.3899999997</v>
      </c>
      <c r="C38" s="1">
        <v>-5837697</v>
      </c>
      <c r="D38" s="1">
        <v>-6325979.0800000001</v>
      </c>
    </row>
    <row r="39" spans="1:4" x14ac:dyDescent="0.25">
      <c r="A39" s="6" t="s">
        <v>42</v>
      </c>
      <c r="B39" s="1">
        <v>-943000.85000000009</v>
      </c>
      <c r="C39" s="1">
        <v>-1111146.6299999999</v>
      </c>
      <c r="D39" s="1">
        <v>-1142825.8800000001</v>
      </c>
    </row>
    <row r="40" spans="1:4" x14ac:dyDescent="0.25">
      <c r="A40" s="6" t="s">
        <v>41</v>
      </c>
      <c r="B40" s="1">
        <v>-233662.21000000002</v>
      </c>
      <c r="C40" s="1">
        <v>-252939.18</v>
      </c>
      <c r="D40" s="1">
        <v>-288178.39</v>
      </c>
    </row>
    <row r="41" spans="1:4" x14ac:dyDescent="0.25">
      <c r="A41" s="6" t="s">
        <v>40</v>
      </c>
      <c r="B41" s="1">
        <v>-500693.19999999995</v>
      </c>
      <c r="C41" s="1">
        <v>-556644.87999999989</v>
      </c>
      <c r="D41" s="1">
        <v>-340876.11</v>
      </c>
    </row>
    <row r="42" spans="1:4" x14ac:dyDescent="0.25">
      <c r="A42" s="56" t="s">
        <v>79</v>
      </c>
      <c r="B42" s="55">
        <v>-542006.35999999871</v>
      </c>
      <c r="C42" s="55">
        <v>-287842.72999999957</v>
      </c>
      <c r="D42" s="55">
        <v>-732460.03000000026</v>
      </c>
    </row>
    <row r="43" spans="1:4" x14ac:dyDescent="0.25">
      <c r="A43" s="16" t="s">
        <v>19</v>
      </c>
      <c r="B43" s="49">
        <v>-8711081.3300000001</v>
      </c>
      <c r="C43" s="49">
        <v>-9023427.8099999987</v>
      </c>
      <c r="D43" s="49">
        <v>-8043994.3899999987</v>
      </c>
    </row>
    <row r="44" spans="1:4" x14ac:dyDescent="0.25">
      <c r="A44" s="56" t="s">
        <v>10</v>
      </c>
      <c r="B44" s="55">
        <v>-7496859.4499999993</v>
      </c>
      <c r="C44" s="55">
        <v>-8348658.7699999986</v>
      </c>
      <c r="D44" s="55">
        <v>-7236372.7599999988</v>
      </c>
    </row>
    <row r="45" spans="1:4" x14ac:dyDescent="0.25">
      <c r="A45" s="6" t="s">
        <v>38</v>
      </c>
      <c r="B45" s="1">
        <v>-7385144.2299999995</v>
      </c>
      <c r="C45" s="1">
        <v>-8172357.4499999983</v>
      </c>
      <c r="D45" s="1">
        <v>-7115593.8099999987</v>
      </c>
    </row>
    <row r="46" spans="1:4" x14ac:dyDescent="0.25">
      <c r="A46" s="6" t="s">
        <v>51</v>
      </c>
      <c r="B46" s="1">
        <v>-7644.8099999999995</v>
      </c>
      <c r="C46" s="1">
        <v>-17302.38</v>
      </c>
      <c r="D46" s="1">
        <v>-4521.8099999999995</v>
      </c>
    </row>
    <row r="47" spans="1:4" x14ac:dyDescent="0.25">
      <c r="A47" s="6" t="s">
        <v>50</v>
      </c>
      <c r="B47" s="1">
        <v>-65746.31</v>
      </c>
      <c r="C47" s="1">
        <v>-12724.68</v>
      </c>
      <c r="D47" s="1">
        <v>-15146.49</v>
      </c>
    </row>
    <row r="48" spans="1:4" x14ac:dyDescent="0.25">
      <c r="A48" s="6" t="s">
        <v>49</v>
      </c>
      <c r="B48" s="1">
        <v>-12240.67</v>
      </c>
      <c r="C48" s="1">
        <v>-15798.4</v>
      </c>
      <c r="D48" s="1">
        <v>-15768.9</v>
      </c>
    </row>
    <row r="49" spans="1:4" x14ac:dyDescent="0.25">
      <c r="A49" s="6" t="s">
        <v>48</v>
      </c>
      <c r="B49" s="1">
        <v>-41718.080000000002</v>
      </c>
      <c r="C49" s="1">
        <v>-36905.03</v>
      </c>
      <c r="D49" s="1">
        <v>-47555.98000000001</v>
      </c>
    </row>
    <row r="50" spans="1:4" x14ac:dyDescent="0.25">
      <c r="A50" s="6" t="s">
        <v>39</v>
      </c>
      <c r="B50" s="1">
        <v>15634.649999999834</v>
      </c>
      <c r="C50" s="1">
        <v>-93570.830000000045</v>
      </c>
      <c r="D50" s="1">
        <v>-37785.770000000004</v>
      </c>
    </row>
    <row r="51" spans="1:4" x14ac:dyDescent="0.25">
      <c r="A51" s="56" t="s">
        <v>11</v>
      </c>
      <c r="B51" s="55">
        <v>-536992.46</v>
      </c>
      <c r="C51" s="55">
        <v>-418900.22</v>
      </c>
      <c r="D51" s="55">
        <v>-449027.55000000005</v>
      </c>
    </row>
    <row r="52" spans="1:4" x14ac:dyDescent="0.25">
      <c r="A52" s="6" t="s">
        <v>47</v>
      </c>
      <c r="B52" s="1">
        <v>-536992.46</v>
      </c>
      <c r="C52" s="1">
        <v>-418900.22</v>
      </c>
      <c r="D52" s="1">
        <v>-449027.55000000005</v>
      </c>
    </row>
    <row r="53" spans="1:4" x14ac:dyDescent="0.25">
      <c r="A53" s="56" t="s">
        <v>12</v>
      </c>
      <c r="B53" s="55">
        <v>-525604.62</v>
      </c>
      <c r="C53" s="55">
        <v>-309286.59999999998</v>
      </c>
      <c r="D53" s="55">
        <v>-300633.21000000008</v>
      </c>
    </row>
    <row r="54" spans="1:4" x14ac:dyDescent="0.25">
      <c r="A54" s="6" t="s">
        <v>46</v>
      </c>
      <c r="B54" s="1">
        <v>-55230.28</v>
      </c>
      <c r="C54" s="1">
        <v>-46832.909999999996</v>
      </c>
      <c r="D54" s="1">
        <v>-66505.05</v>
      </c>
    </row>
    <row r="55" spans="1:4" x14ac:dyDescent="0.25">
      <c r="A55" s="6" t="s">
        <v>45</v>
      </c>
      <c r="B55" s="1">
        <v>-2324.19</v>
      </c>
      <c r="C55" s="1">
        <v>-1274.73</v>
      </c>
      <c r="D55" s="1">
        <v>-177.53</v>
      </c>
    </row>
    <row r="56" spans="1:4" x14ac:dyDescent="0.25">
      <c r="A56" s="6" t="s">
        <v>44</v>
      </c>
      <c r="B56" s="1">
        <v>-231159.3</v>
      </c>
      <c r="C56" s="1">
        <v>-40816</v>
      </c>
      <c r="D56" s="1">
        <v>-68995.049999999988</v>
      </c>
    </row>
    <row r="57" spans="1:4" x14ac:dyDescent="0.25">
      <c r="A57" s="6" t="s">
        <v>43</v>
      </c>
      <c r="B57" s="1">
        <v>-53779.67</v>
      </c>
      <c r="C57" s="1">
        <v>-65710.67</v>
      </c>
      <c r="D57" s="1">
        <v>-41943.290000000008</v>
      </c>
    </row>
    <row r="58" spans="1:4" x14ac:dyDescent="0.25">
      <c r="A58" s="6" t="s">
        <v>42</v>
      </c>
      <c r="B58" s="1">
        <v>-171937.01000000004</v>
      </c>
      <c r="C58" s="1">
        <v>-142823.60999999999</v>
      </c>
      <c r="D58" s="1">
        <v>-112901.02000000002</v>
      </c>
    </row>
    <row r="59" spans="1:4" x14ac:dyDescent="0.25">
      <c r="A59" s="6" t="s">
        <v>41</v>
      </c>
      <c r="B59" s="1">
        <v>-7861.17</v>
      </c>
      <c r="C59" s="1">
        <v>-10469.61</v>
      </c>
      <c r="D59" s="1">
        <v>-6675.6799999999994</v>
      </c>
    </row>
    <row r="60" spans="1:4" x14ac:dyDescent="0.25">
      <c r="A60" s="6" t="s">
        <v>40</v>
      </c>
      <c r="B60" s="1">
        <v>-3313</v>
      </c>
      <c r="C60" s="1">
        <v>-1359.07</v>
      </c>
      <c r="D60" s="1">
        <v>-3435.59</v>
      </c>
    </row>
    <row r="61" spans="1:4" x14ac:dyDescent="0.25">
      <c r="A61" s="56" t="s">
        <v>79</v>
      </c>
      <c r="B61" s="55">
        <v>-151624.80000000002</v>
      </c>
      <c r="C61" s="55">
        <v>53417.780000000173</v>
      </c>
      <c r="D61" s="55">
        <v>-57960.870000000039</v>
      </c>
    </row>
    <row r="62" spans="1:4" x14ac:dyDescent="0.25">
      <c r="A62" s="16" t="s">
        <v>20</v>
      </c>
      <c r="B62" s="49">
        <v>-10039801.790000001</v>
      </c>
      <c r="C62" s="49">
        <v>-9646225.4000000022</v>
      </c>
      <c r="D62" s="49">
        <v>-9501779.8200000003</v>
      </c>
    </row>
    <row r="63" spans="1:4" x14ac:dyDescent="0.25">
      <c r="A63" s="56" t="s">
        <v>10</v>
      </c>
      <c r="B63" s="55">
        <v>-9059195.1100000013</v>
      </c>
      <c r="C63" s="55">
        <v>-8840975.2300000023</v>
      </c>
      <c r="D63" s="55">
        <v>-8123744.5699999994</v>
      </c>
    </row>
    <row r="64" spans="1:4" x14ac:dyDescent="0.25">
      <c r="A64" s="6" t="s">
        <v>38</v>
      </c>
      <c r="B64" s="1">
        <v>-8964339.2200000007</v>
      </c>
      <c r="C64" s="1">
        <v>-8727417.1200000029</v>
      </c>
      <c r="D64" s="1">
        <v>-8024225.2899999991</v>
      </c>
    </row>
    <row r="65" spans="1:4" x14ac:dyDescent="0.25">
      <c r="A65" s="6" t="s">
        <v>51</v>
      </c>
      <c r="B65" s="1">
        <v>-3072.7099999999996</v>
      </c>
      <c r="C65" s="1">
        <v>-2305.33</v>
      </c>
      <c r="D65" s="1">
        <v>-3448.3999999999996</v>
      </c>
    </row>
    <row r="66" spans="1:4" x14ac:dyDescent="0.25">
      <c r="A66" s="6" t="s">
        <v>50</v>
      </c>
      <c r="B66" s="1">
        <v>-35973.64</v>
      </c>
      <c r="C66" s="1">
        <v>-78171.78</v>
      </c>
      <c r="D66" s="1">
        <v>-13000.16</v>
      </c>
    </row>
    <row r="67" spans="1:4" x14ac:dyDescent="0.25">
      <c r="A67" s="6" t="s">
        <v>49</v>
      </c>
      <c r="B67" s="1"/>
      <c r="C67" s="1">
        <v>-31953.5</v>
      </c>
      <c r="D67" s="1">
        <v>-12824.75</v>
      </c>
    </row>
    <row r="68" spans="1:4" x14ac:dyDescent="0.25">
      <c r="A68" s="6" t="s">
        <v>48</v>
      </c>
      <c r="B68" s="1">
        <v>-29469.27</v>
      </c>
      <c r="C68" s="1">
        <v>-31983.590000000004</v>
      </c>
      <c r="D68" s="1">
        <v>-31221.879999999997</v>
      </c>
    </row>
    <row r="69" spans="1:4" x14ac:dyDescent="0.25">
      <c r="A69" s="6" t="s">
        <v>39</v>
      </c>
      <c r="B69" s="1">
        <v>-26340.27</v>
      </c>
      <c r="C69" s="1">
        <v>30856.090000000004</v>
      </c>
      <c r="D69" s="1">
        <v>-39024.089999999997</v>
      </c>
    </row>
    <row r="70" spans="1:4" x14ac:dyDescent="0.25">
      <c r="A70" s="56" t="s">
        <v>11</v>
      </c>
      <c r="B70" s="55">
        <v>-656312.26</v>
      </c>
      <c r="C70" s="55">
        <v>-655436</v>
      </c>
      <c r="D70" s="55">
        <v>-725180.20000000007</v>
      </c>
    </row>
    <row r="71" spans="1:4" x14ac:dyDescent="0.25">
      <c r="A71" s="6" t="s">
        <v>47</v>
      </c>
      <c r="B71" s="1">
        <v>-656312.26</v>
      </c>
      <c r="C71" s="1">
        <v>-655436</v>
      </c>
      <c r="D71" s="1">
        <v>-725180.20000000007</v>
      </c>
    </row>
    <row r="72" spans="1:4" x14ac:dyDescent="0.25">
      <c r="A72" s="56" t="s">
        <v>12</v>
      </c>
      <c r="B72" s="55">
        <v>-369896.94000000006</v>
      </c>
      <c r="C72" s="55">
        <v>-384057.45999999996</v>
      </c>
      <c r="D72" s="55">
        <v>-401429.72</v>
      </c>
    </row>
    <row r="73" spans="1:4" x14ac:dyDescent="0.25">
      <c r="A73" s="6" t="s">
        <v>46</v>
      </c>
      <c r="B73" s="1">
        <v>-21372.979999999996</v>
      </c>
      <c r="C73" s="1">
        <v>-67632.44</v>
      </c>
      <c r="D73" s="1">
        <v>-94128.48</v>
      </c>
    </row>
    <row r="74" spans="1:4" x14ac:dyDescent="0.25">
      <c r="A74" s="6" t="s">
        <v>45</v>
      </c>
      <c r="B74" s="1">
        <v>-294.95999999999998</v>
      </c>
      <c r="C74" s="1">
        <v>-39.96</v>
      </c>
      <c r="D74" s="1"/>
    </row>
    <row r="75" spans="1:4" x14ac:dyDescent="0.25">
      <c r="A75" s="6" t="s">
        <v>44</v>
      </c>
      <c r="B75" s="1">
        <v>-207190.3</v>
      </c>
      <c r="C75" s="1">
        <v>-214754.44999999998</v>
      </c>
      <c r="D75" s="1">
        <v>-232024.33000000002</v>
      </c>
    </row>
    <row r="76" spans="1:4" x14ac:dyDescent="0.25">
      <c r="A76" s="6" t="s">
        <v>43</v>
      </c>
      <c r="B76" s="1">
        <v>-73710.53</v>
      </c>
      <c r="C76" s="1">
        <v>-65231.85</v>
      </c>
      <c r="D76" s="1">
        <v>-39736.04</v>
      </c>
    </row>
    <row r="77" spans="1:4" x14ac:dyDescent="0.25">
      <c r="A77" s="6" t="s">
        <v>42</v>
      </c>
      <c r="B77" s="1">
        <v>-60873.84</v>
      </c>
      <c r="C77" s="1">
        <v>-29689.919999999998</v>
      </c>
      <c r="D77" s="1">
        <v>-34579.910000000003</v>
      </c>
    </row>
    <row r="78" spans="1:4" x14ac:dyDescent="0.25">
      <c r="A78" s="6" t="s">
        <v>41</v>
      </c>
      <c r="B78" s="1">
        <v>-3822.27</v>
      </c>
      <c r="C78" s="1">
        <v>-1377.36</v>
      </c>
      <c r="D78" s="1"/>
    </row>
    <row r="79" spans="1:4" x14ac:dyDescent="0.25">
      <c r="A79" s="6" t="s">
        <v>40</v>
      </c>
      <c r="B79" s="1">
        <v>-2632.06</v>
      </c>
      <c r="C79" s="1">
        <v>-5331.48</v>
      </c>
      <c r="D79" s="1">
        <v>-960.95999999999992</v>
      </c>
    </row>
    <row r="80" spans="1:4" x14ac:dyDescent="0.25">
      <c r="A80" s="56" t="s">
        <v>79</v>
      </c>
      <c r="B80" s="55">
        <v>45602.519999999888</v>
      </c>
      <c r="C80" s="55">
        <v>234243.28999999998</v>
      </c>
      <c r="D80" s="55">
        <v>-251425.3299999999</v>
      </c>
    </row>
    <row r="81" spans="1:4" x14ac:dyDescent="0.25">
      <c r="A81" s="16" t="s">
        <v>21</v>
      </c>
      <c r="B81" s="49">
        <v>-8663852.5299999993</v>
      </c>
      <c r="C81" s="49">
        <v>-8828673.2800000012</v>
      </c>
      <c r="D81" s="49">
        <v>-9393541.8200000022</v>
      </c>
    </row>
    <row r="82" spans="1:4" x14ac:dyDescent="0.25">
      <c r="A82" s="56" t="s">
        <v>10</v>
      </c>
      <c r="B82" s="55">
        <v>-7475489.9299999997</v>
      </c>
      <c r="C82" s="55">
        <v>-7734484.4900000012</v>
      </c>
      <c r="D82" s="55">
        <v>-8013487.5200000014</v>
      </c>
    </row>
    <row r="83" spans="1:4" x14ac:dyDescent="0.25">
      <c r="A83" s="6" t="s">
        <v>38</v>
      </c>
      <c r="B83" s="1">
        <v>-7407813.9199999999</v>
      </c>
      <c r="C83" s="1">
        <v>-7667398.3500000006</v>
      </c>
      <c r="D83" s="1">
        <v>-8035804.7700000014</v>
      </c>
    </row>
    <row r="84" spans="1:4" x14ac:dyDescent="0.25">
      <c r="A84" s="6" t="s">
        <v>51</v>
      </c>
      <c r="B84" s="1">
        <v>-259</v>
      </c>
      <c r="C84" s="1">
        <v>-628.32999999999993</v>
      </c>
      <c r="D84" s="1">
        <v>-756.93000000000006</v>
      </c>
    </row>
    <row r="85" spans="1:4" x14ac:dyDescent="0.25">
      <c r="A85" s="6" t="s">
        <v>50</v>
      </c>
      <c r="B85" s="1">
        <v>-15208.43</v>
      </c>
      <c r="C85" s="1">
        <v>-60233.229999999996</v>
      </c>
      <c r="D85" s="1">
        <v>46713.11</v>
      </c>
    </row>
    <row r="86" spans="1:4" x14ac:dyDescent="0.25">
      <c r="A86" s="6" t="s">
        <v>49</v>
      </c>
      <c r="B86" s="1">
        <v>-12824.75</v>
      </c>
      <c r="C86" s="1">
        <v>-12824.75</v>
      </c>
      <c r="D86" s="1"/>
    </row>
    <row r="87" spans="1:4" x14ac:dyDescent="0.25">
      <c r="A87" s="6" t="s">
        <v>48</v>
      </c>
      <c r="B87" s="1">
        <v>-27286.36</v>
      </c>
      <c r="C87" s="1">
        <v>-16808.509999999998</v>
      </c>
      <c r="D87" s="1">
        <v>-14980.78</v>
      </c>
    </row>
    <row r="88" spans="1:4" x14ac:dyDescent="0.25">
      <c r="A88" s="6" t="s">
        <v>39</v>
      </c>
      <c r="B88" s="1">
        <v>-12097.469999999987</v>
      </c>
      <c r="C88" s="1">
        <v>23408.679999999989</v>
      </c>
      <c r="D88" s="1">
        <v>-8658.1500000000033</v>
      </c>
    </row>
    <row r="89" spans="1:4" x14ac:dyDescent="0.25">
      <c r="A89" s="56" t="s">
        <v>11</v>
      </c>
      <c r="B89" s="55">
        <v>-805891.3</v>
      </c>
      <c r="C89" s="55">
        <v>-748218</v>
      </c>
      <c r="D89" s="55">
        <v>-799017.03</v>
      </c>
    </row>
    <row r="90" spans="1:4" x14ac:dyDescent="0.25">
      <c r="A90" s="6" t="s">
        <v>47</v>
      </c>
      <c r="B90" s="1">
        <v>-805891.3</v>
      </c>
      <c r="C90" s="1">
        <v>-748218</v>
      </c>
      <c r="D90" s="1">
        <v>-799017.03</v>
      </c>
    </row>
    <row r="91" spans="1:4" x14ac:dyDescent="0.25">
      <c r="A91" s="56" t="s">
        <v>12</v>
      </c>
      <c r="B91" s="55">
        <v>-275027.17000000004</v>
      </c>
      <c r="C91" s="55">
        <v>-362101.79000000004</v>
      </c>
      <c r="D91" s="55">
        <v>-504116.51</v>
      </c>
    </row>
    <row r="92" spans="1:4" x14ac:dyDescent="0.25">
      <c r="A92" s="6" t="s">
        <v>46</v>
      </c>
      <c r="B92" s="1">
        <v>-29834.76</v>
      </c>
      <c r="C92" s="1">
        <v>-34354.740000000005</v>
      </c>
      <c r="D92" s="1">
        <v>-59230.740000000005</v>
      </c>
    </row>
    <row r="93" spans="1:4" x14ac:dyDescent="0.25">
      <c r="A93" s="6" t="s">
        <v>44</v>
      </c>
      <c r="B93" s="1">
        <v>-176968.65</v>
      </c>
      <c r="C93" s="1">
        <v>-230128.05</v>
      </c>
      <c r="D93" s="1">
        <v>-392517.9</v>
      </c>
    </row>
    <row r="94" spans="1:4" x14ac:dyDescent="0.25">
      <c r="A94" s="6" t="s">
        <v>43</v>
      </c>
      <c r="B94" s="1">
        <v>-56625.240000000005</v>
      </c>
      <c r="C94" s="1">
        <v>-61855.83</v>
      </c>
      <c r="D94" s="1">
        <v>-25569.360000000001</v>
      </c>
    </row>
    <row r="95" spans="1:4" x14ac:dyDescent="0.25">
      <c r="A95" s="6" t="s">
        <v>42</v>
      </c>
      <c r="B95" s="1">
        <v>-2846.1899999999996</v>
      </c>
      <c r="C95" s="1">
        <v>-26213.83</v>
      </c>
      <c r="D95" s="1">
        <v>-18372.21</v>
      </c>
    </row>
    <row r="96" spans="1:4" x14ac:dyDescent="0.25">
      <c r="A96" s="6" t="s">
        <v>41</v>
      </c>
      <c r="B96" s="1">
        <v>-6955.33</v>
      </c>
      <c r="C96" s="1">
        <v>-8517.34</v>
      </c>
      <c r="D96" s="1">
        <v>-6167.92</v>
      </c>
    </row>
    <row r="97" spans="1:4" x14ac:dyDescent="0.25">
      <c r="A97" s="6" t="s">
        <v>40</v>
      </c>
      <c r="B97" s="1">
        <v>-1797</v>
      </c>
      <c r="C97" s="1">
        <v>-1032</v>
      </c>
      <c r="D97" s="1">
        <v>-2258.38</v>
      </c>
    </row>
    <row r="98" spans="1:4" x14ac:dyDescent="0.25">
      <c r="A98" s="56" t="s">
        <v>79</v>
      </c>
      <c r="B98" s="55">
        <v>-107444.13000000005</v>
      </c>
      <c r="C98" s="55">
        <v>16130.999999999849</v>
      </c>
      <c r="D98" s="55">
        <v>-76920.75999999998</v>
      </c>
    </row>
    <row r="99" spans="1:4" x14ac:dyDescent="0.25">
      <c r="A99" s="16" t="s">
        <v>22</v>
      </c>
      <c r="B99" s="49">
        <v>-9367585.0199999996</v>
      </c>
      <c r="C99" s="49">
        <v>-9040928.1000000015</v>
      </c>
      <c r="D99" s="49">
        <v>-8561172.9000000022</v>
      </c>
    </row>
    <row r="100" spans="1:4" x14ac:dyDescent="0.25">
      <c r="A100" s="56" t="s">
        <v>10</v>
      </c>
      <c r="B100" s="55">
        <v>-8230272.29</v>
      </c>
      <c r="C100" s="55">
        <v>-7889739.8299999991</v>
      </c>
      <c r="D100" s="55">
        <v>-7734285.6799999997</v>
      </c>
    </row>
    <row r="101" spans="1:4" x14ac:dyDescent="0.25">
      <c r="A101" s="6" t="s">
        <v>38</v>
      </c>
      <c r="B101" s="1">
        <v>-7969632.3300000001</v>
      </c>
      <c r="C101" s="1">
        <v>-7683805.1199999992</v>
      </c>
      <c r="D101" s="1">
        <v>-7568873.4300000006</v>
      </c>
    </row>
    <row r="102" spans="1:4" x14ac:dyDescent="0.25">
      <c r="A102" s="6" t="s">
        <v>51</v>
      </c>
      <c r="B102" s="1">
        <v>-28962.63</v>
      </c>
      <c r="C102" s="1">
        <v>-20656.21</v>
      </c>
      <c r="D102" s="1">
        <v>-22915.59</v>
      </c>
    </row>
    <row r="103" spans="1:4" x14ac:dyDescent="0.25">
      <c r="A103" s="6" t="s">
        <v>50</v>
      </c>
      <c r="B103" s="1">
        <v>-108682.26000000001</v>
      </c>
      <c r="C103" s="1">
        <v>-116968.8</v>
      </c>
      <c r="D103" s="1">
        <v>-86222.05</v>
      </c>
    </row>
    <row r="104" spans="1:4" x14ac:dyDescent="0.25">
      <c r="A104" s="6" t="s">
        <v>48</v>
      </c>
      <c r="B104" s="1">
        <v>-74190.510000000009</v>
      </c>
      <c r="C104" s="1">
        <v>-86748.3</v>
      </c>
      <c r="D104" s="1">
        <v>-41717.39</v>
      </c>
    </row>
    <row r="105" spans="1:4" x14ac:dyDescent="0.25">
      <c r="A105" s="6" t="s">
        <v>39</v>
      </c>
      <c r="B105" s="1">
        <v>-48804.559999999983</v>
      </c>
      <c r="C105" s="1">
        <v>18438.599999999995</v>
      </c>
      <c r="D105" s="1">
        <v>-14557.220000000001</v>
      </c>
    </row>
    <row r="106" spans="1:4" x14ac:dyDescent="0.25">
      <c r="A106" s="56" t="s">
        <v>11</v>
      </c>
      <c r="B106" s="55">
        <v>-823297.87</v>
      </c>
      <c r="C106" s="55">
        <v>-616062</v>
      </c>
      <c r="D106" s="55">
        <v>-482899.23999999993</v>
      </c>
    </row>
    <row r="107" spans="1:4" x14ac:dyDescent="0.25">
      <c r="A107" s="6" t="s">
        <v>47</v>
      </c>
      <c r="B107" s="1">
        <v>-823297.87</v>
      </c>
      <c r="C107" s="1">
        <v>-616062</v>
      </c>
      <c r="D107" s="1">
        <v>-482899.23999999993</v>
      </c>
    </row>
    <row r="108" spans="1:4" x14ac:dyDescent="0.25">
      <c r="A108" s="56" t="s">
        <v>12</v>
      </c>
      <c r="B108" s="55">
        <v>-325515.58</v>
      </c>
      <c r="C108" s="55">
        <v>-387432.87999999995</v>
      </c>
      <c r="D108" s="55">
        <v>-350285.95</v>
      </c>
    </row>
    <row r="109" spans="1:4" x14ac:dyDescent="0.25">
      <c r="A109" s="6" t="s">
        <v>46</v>
      </c>
      <c r="B109" s="1">
        <v>-19026.32</v>
      </c>
      <c r="C109" s="1">
        <v>-67622.549999999988</v>
      </c>
      <c r="D109" s="1">
        <v>-50732.770000000004</v>
      </c>
    </row>
    <row r="110" spans="1:4" x14ac:dyDescent="0.25">
      <c r="A110" s="6" t="s">
        <v>45</v>
      </c>
      <c r="B110" s="1">
        <v>-10568.44</v>
      </c>
      <c r="C110" s="1">
        <v>-4136.12</v>
      </c>
      <c r="D110" s="1">
        <v>-6597.93</v>
      </c>
    </row>
    <row r="111" spans="1:4" x14ac:dyDescent="0.25">
      <c r="A111" s="6" t="s">
        <v>44</v>
      </c>
      <c r="B111" s="1">
        <v>-58713.570000000007</v>
      </c>
      <c r="C111" s="1">
        <v>-86548.39999999998</v>
      </c>
      <c r="D111" s="1">
        <v>-39637.69</v>
      </c>
    </row>
    <row r="112" spans="1:4" x14ac:dyDescent="0.25">
      <c r="A112" s="6" t="s">
        <v>43</v>
      </c>
      <c r="B112" s="1">
        <v>-60965.020000000004</v>
      </c>
      <c r="C112" s="1">
        <v>-63347.090000000011</v>
      </c>
      <c r="D112" s="1">
        <v>-55377.56</v>
      </c>
    </row>
    <row r="113" spans="1:4" x14ac:dyDescent="0.25">
      <c r="A113" s="6" t="s">
        <v>42</v>
      </c>
      <c r="B113" s="1">
        <v>-151710.69000000003</v>
      </c>
      <c r="C113" s="1">
        <v>-142000.97</v>
      </c>
      <c r="D113" s="1">
        <v>-174370.93000000002</v>
      </c>
    </row>
    <row r="114" spans="1:4" x14ac:dyDescent="0.25">
      <c r="A114" s="6" t="s">
        <v>41</v>
      </c>
      <c r="B114" s="1">
        <v>-4415.1000000000004</v>
      </c>
      <c r="C114" s="1">
        <v>-3985.85</v>
      </c>
      <c r="D114" s="1">
        <v>-6270.9599999999991</v>
      </c>
    </row>
    <row r="115" spans="1:4" x14ac:dyDescent="0.25">
      <c r="A115" s="6" t="s">
        <v>40</v>
      </c>
      <c r="B115" s="1">
        <v>-20116.439999999995</v>
      </c>
      <c r="C115" s="1">
        <v>-19791.899999999994</v>
      </c>
      <c r="D115" s="1">
        <v>-17298.109999999993</v>
      </c>
    </row>
    <row r="116" spans="1:4" x14ac:dyDescent="0.25">
      <c r="A116" s="56" t="s">
        <v>79</v>
      </c>
      <c r="B116" s="55">
        <v>11500.720000000001</v>
      </c>
      <c r="C116" s="55">
        <v>-147693.39000000001</v>
      </c>
      <c r="D116" s="55">
        <v>6297.9699999999139</v>
      </c>
    </row>
    <row r="117" spans="1:4" x14ac:dyDescent="0.25">
      <c r="A117" s="16" t="s">
        <v>23</v>
      </c>
      <c r="B117" s="49">
        <v>-27198791.09999999</v>
      </c>
      <c r="C117" s="49">
        <v>-26366386.610000003</v>
      </c>
      <c r="D117" s="49">
        <v>-28245015.950000003</v>
      </c>
    </row>
    <row r="118" spans="1:4" x14ac:dyDescent="0.25">
      <c r="A118" s="56" t="s">
        <v>10</v>
      </c>
      <c r="B118" s="55">
        <v>-18723252.249999993</v>
      </c>
      <c r="C118" s="55">
        <v>-18985373.050000001</v>
      </c>
      <c r="D118" s="55">
        <v>-20833095.340000004</v>
      </c>
    </row>
    <row r="119" spans="1:4" x14ac:dyDescent="0.25">
      <c r="A119" s="6" t="s">
        <v>38</v>
      </c>
      <c r="B119" s="1">
        <v>-17961076.759999994</v>
      </c>
      <c r="C119" s="1">
        <v>-18828370.790000003</v>
      </c>
      <c r="D119" s="1">
        <v>-20465623.640000001</v>
      </c>
    </row>
    <row r="120" spans="1:4" x14ac:dyDescent="0.25">
      <c r="A120" s="6" t="s">
        <v>51</v>
      </c>
      <c r="B120" s="1">
        <v>-62578.5</v>
      </c>
      <c r="C120" s="1">
        <v>-78608.039999999994</v>
      </c>
      <c r="D120" s="1">
        <v>-56653.03</v>
      </c>
    </row>
    <row r="121" spans="1:4" x14ac:dyDescent="0.25">
      <c r="A121" s="6" t="s">
        <v>50</v>
      </c>
      <c r="B121" s="1">
        <v>-242728.79000000004</v>
      </c>
      <c r="C121" s="1">
        <v>-99709.19</v>
      </c>
      <c r="D121" s="1">
        <v>-147835.25000000003</v>
      </c>
    </row>
    <row r="122" spans="1:4" x14ac:dyDescent="0.25">
      <c r="A122" s="6" t="s">
        <v>49</v>
      </c>
      <c r="B122" s="1">
        <v>-135374.25</v>
      </c>
      <c r="C122" s="1"/>
      <c r="D122" s="1">
        <v>-38228.75</v>
      </c>
    </row>
    <row r="123" spans="1:4" x14ac:dyDescent="0.25">
      <c r="A123" s="6" t="s">
        <v>48</v>
      </c>
      <c r="B123" s="1">
        <v>-32226.129999999997</v>
      </c>
      <c r="C123" s="1">
        <v>-40990.06</v>
      </c>
      <c r="D123" s="1">
        <v>-50534.8</v>
      </c>
    </row>
    <row r="124" spans="1:4" x14ac:dyDescent="0.25">
      <c r="A124" s="6" t="s">
        <v>39</v>
      </c>
      <c r="B124" s="1">
        <v>-289267.82</v>
      </c>
      <c r="C124" s="1">
        <v>62305.029999999955</v>
      </c>
      <c r="D124" s="1">
        <v>-74219.87</v>
      </c>
    </row>
    <row r="125" spans="1:4" x14ac:dyDescent="0.25">
      <c r="A125" s="56" t="s">
        <v>11</v>
      </c>
      <c r="B125" s="55">
        <v>-5655162.8399999999</v>
      </c>
      <c r="C125" s="55">
        <v>-5857684</v>
      </c>
      <c r="D125" s="55">
        <v>-5868665</v>
      </c>
    </row>
    <row r="126" spans="1:4" x14ac:dyDescent="0.25">
      <c r="A126" s="6" t="s">
        <v>47</v>
      </c>
      <c r="B126" s="1">
        <v>-5655162.8399999999</v>
      </c>
      <c r="C126" s="1">
        <v>-5857684</v>
      </c>
      <c r="D126" s="1">
        <v>-5868665</v>
      </c>
    </row>
    <row r="127" spans="1:4" x14ac:dyDescent="0.25">
      <c r="A127" s="56" t="s">
        <v>12</v>
      </c>
      <c r="B127" s="55">
        <v>-2928901.5700000003</v>
      </c>
      <c r="C127" s="55">
        <v>-1467831.02</v>
      </c>
      <c r="D127" s="55">
        <v>-1556619.52</v>
      </c>
    </row>
    <row r="128" spans="1:4" x14ac:dyDescent="0.25">
      <c r="A128" s="6" t="s">
        <v>46</v>
      </c>
      <c r="B128" s="1">
        <v>-188269.9</v>
      </c>
      <c r="C128" s="1">
        <v>-247607.91999999998</v>
      </c>
      <c r="D128" s="1">
        <v>-93216.560000000012</v>
      </c>
    </row>
    <row r="129" spans="1:4" x14ac:dyDescent="0.25">
      <c r="A129" s="6" t="s">
        <v>45</v>
      </c>
      <c r="B129" s="1">
        <v>-61075.64</v>
      </c>
      <c r="C129" s="1">
        <v>-2704.6</v>
      </c>
      <c r="D129" s="1">
        <v>-7250.34</v>
      </c>
    </row>
    <row r="130" spans="1:4" x14ac:dyDescent="0.25">
      <c r="A130" s="6" t="s">
        <v>44</v>
      </c>
      <c r="B130" s="1">
        <v>-1056069.6400000001</v>
      </c>
      <c r="C130" s="1">
        <v>-636754.97000000009</v>
      </c>
      <c r="D130" s="1">
        <v>-938811.13</v>
      </c>
    </row>
    <row r="131" spans="1:4" x14ac:dyDescent="0.25">
      <c r="A131" s="6" t="s">
        <v>43</v>
      </c>
      <c r="B131" s="1">
        <v>-328271.68</v>
      </c>
      <c r="C131" s="1">
        <v>-252560.65000000002</v>
      </c>
      <c r="D131" s="1">
        <v>-118518.86999999998</v>
      </c>
    </row>
    <row r="132" spans="1:4" x14ac:dyDescent="0.25">
      <c r="A132" s="6" t="s">
        <v>42</v>
      </c>
      <c r="B132" s="1">
        <v>-336813.19</v>
      </c>
      <c r="C132" s="1">
        <v>-394415.46000000008</v>
      </c>
      <c r="D132" s="1">
        <v>-333191.52999999997</v>
      </c>
    </row>
    <row r="133" spans="1:4" x14ac:dyDescent="0.25">
      <c r="A133" s="6" t="s">
        <v>41</v>
      </c>
      <c r="B133" s="1">
        <v>-25066.350000000002</v>
      </c>
      <c r="C133" s="1">
        <v>-12581.24</v>
      </c>
      <c r="D133" s="1">
        <v>-33352.370000000003</v>
      </c>
    </row>
    <row r="134" spans="1:4" x14ac:dyDescent="0.25">
      <c r="A134" s="6" t="s">
        <v>40</v>
      </c>
      <c r="B134" s="1">
        <v>-933335.17</v>
      </c>
      <c r="C134" s="1">
        <v>78793.820000000022</v>
      </c>
      <c r="D134" s="1">
        <v>-32278.719999999994</v>
      </c>
    </row>
    <row r="135" spans="1:4" x14ac:dyDescent="0.25">
      <c r="A135" s="56" t="s">
        <v>79</v>
      </c>
      <c r="B135" s="55">
        <v>108525.55999999997</v>
      </c>
      <c r="C135" s="55">
        <v>-55498.540000000503</v>
      </c>
      <c r="D135" s="55">
        <v>13363.910000000033</v>
      </c>
    </row>
    <row r="136" spans="1:4" x14ac:dyDescent="0.25">
      <c r="A136" s="16" t="s">
        <v>24</v>
      </c>
      <c r="B136" s="49">
        <v>-18813710.580000002</v>
      </c>
      <c r="C136" s="49">
        <v>-19336216.969999999</v>
      </c>
      <c r="D136" s="49">
        <v>-18839914.600000001</v>
      </c>
    </row>
    <row r="137" spans="1:4" x14ac:dyDescent="0.25">
      <c r="A137" s="56" t="s">
        <v>10</v>
      </c>
      <c r="B137" s="55">
        <v>-16266518.790000001</v>
      </c>
      <c r="C137" s="55">
        <v>-16841344.300000001</v>
      </c>
      <c r="D137" s="55">
        <v>-16411360.710000001</v>
      </c>
    </row>
    <row r="138" spans="1:4" x14ac:dyDescent="0.25">
      <c r="A138" s="6" t="s">
        <v>38</v>
      </c>
      <c r="B138" s="1">
        <v>-15806812.690000001</v>
      </c>
      <c r="C138" s="1">
        <v>-16723909.6</v>
      </c>
      <c r="D138" s="1">
        <v>-16241423.060000002</v>
      </c>
    </row>
    <row r="139" spans="1:4" x14ac:dyDescent="0.25">
      <c r="A139" s="6" t="s">
        <v>51</v>
      </c>
      <c r="B139" s="1">
        <v>-12307.289999999997</v>
      </c>
      <c r="C139" s="1">
        <v>-13032.01</v>
      </c>
      <c r="D139" s="1">
        <v>-16977.359999999997</v>
      </c>
    </row>
    <row r="140" spans="1:4" x14ac:dyDescent="0.25">
      <c r="A140" s="6" t="s">
        <v>50</v>
      </c>
      <c r="B140" s="1">
        <v>-324086.8</v>
      </c>
      <c r="C140" s="1">
        <v>-108899.54</v>
      </c>
      <c r="D140" s="1">
        <v>-76893.01999999999</v>
      </c>
    </row>
    <row r="141" spans="1:4" x14ac:dyDescent="0.25">
      <c r="A141" s="6" t="s">
        <v>49</v>
      </c>
      <c r="B141" s="1">
        <v>-40784</v>
      </c>
      <c r="C141" s="1"/>
      <c r="D141" s="1"/>
    </row>
    <row r="142" spans="1:4" x14ac:dyDescent="0.25">
      <c r="A142" s="6" t="s">
        <v>48</v>
      </c>
      <c r="B142" s="1">
        <v>-31383.409999999996</v>
      </c>
      <c r="C142" s="1">
        <v>-28024.58</v>
      </c>
      <c r="D142" s="1">
        <v>-38581.15</v>
      </c>
    </row>
    <row r="143" spans="1:4" x14ac:dyDescent="0.25">
      <c r="A143" s="6" t="s">
        <v>39</v>
      </c>
      <c r="B143" s="1">
        <v>-51144.6</v>
      </c>
      <c r="C143" s="1">
        <v>32521.429999999993</v>
      </c>
      <c r="D143" s="1">
        <v>-37486.119999999995</v>
      </c>
    </row>
    <row r="144" spans="1:4" x14ac:dyDescent="0.25">
      <c r="A144" s="56" t="s">
        <v>11</v>
      </c>
      <c r="B144" s="55">
        <v>-909869.09</v>
      </c>
      <c r="C144" s="55">
        <v>-1111942</v>
      </c>
      <c r="D144" s="55">
        <v>-1091896.1099999999</v>
      </c>
    </row>
    <row r="145" spans="1:4" x14ac:dyDescent="0.25">
      <c r="A145" s="6" t="s">
        <v>47</v>
      </c>
      <c r="B145" s="1">
        <v>-909869.09</v>
      </c>
      <c r="C145" s="1">
        <v>-1111942</v>
      </c>
      <c r="D145" s="1">
        <v>-1091896.1099999999</v>
      </c>
    </row>
    <row r="146" spans="1:4" x14ac:dyDescent="0.25">
      <c r="A146" s="56" t="s">
        <v>12</v>
      </c>
      <c r="B146" s="55">
        <v>-1193088.5000000002</v>
      </c>
      <c r="C146" s="55">
        <v>-1267385.18</v>
      </c>
      <c r="D146" s="55">
        <v>-1399097.24</v>
      </c>
    </row>
    <row r="147" spans="1:4" x14ac:dyDescent="0.25">
      <c r="A147" s="6" t="s">
        <v>46</v>
      </c>
      <c r="B147" s="1">
        <v>-94896.540000000008</v>
      </c>
      <c r="C147" s="1">
        <v>-191232.36</v>
      </c>
      <c r="D147" s="1">
        <v>-44679.21</v>
      </c>
    </row>
    <row r="148" spans="1:4" x14ac:dyDescent="0.25">
      <c r="A148" s="6" t="s">
        <v>45</v>
      </c>
      <c r="B148" s="1">
        <v>-612</v>
      </c>
      <c r="C148" s="1">
        <v>-20.52</v>
      </c>
      <c r="D148" s="1">
        <v>-1436.6399999999999</v>
      </c>
    </row>
    <row r="149" spans="1:4" x14ac:dyDescent="0.25">
      <c r="A149" s="6" t="s">
        <v>44</v>
      </c>
      <c r="B149" s="1">
        <v>-832486</v>
      </c>
      <c r="C149" s="1">
        <v>-799556.46</v>
      </c>
      <c r="D149" s="1">
        <v>-1125966.71</v>
      </c>
    </row>
    <row r="150" spans="1:4" x14ac:dyDescent="0.25">
      <c r="A150" s="6" t="s">
        <v>43</v>
      </c>
      <c r="B150" s="1">
        <v>-81800.61</v>
      </c>
      <c r="C150" s="1">
        <v>-99662.14</v>
      </c>
      <c r="D150" s="1">
        <v>-70071.549999999988</v>
      </c>
    </row>
    <row r="151" spans="1:4" x14ac:dyDescent="0.25">
      <c r="A151" s="6" t="s">
        <v>42</v>
      </c>
      <c r="B151" s="1">
        <v>-163414.47999999998</v>
      </c>
      <c r="C151" s="1">
        <v>-161097.64000000001</v>
      </c>
      <c r="D151" s="1">
        <v>-131200</v>
      </c>
    </row>
    <row r="152" spans="1:4" x14ac:dyDescent="0.25">
      <c r="A152" s="6" t="s">
        <v>41</v>
      </c>
      <c r="B152" s="1">
        <v>-7120.61</v>
      </c>
      <c r="C152" s="1">
        <v>-11314.21</v>
      </c>
      <c r="D152" s="1">
        <v>-12422.789999999999</v>
      </c>
    </row>
    <row r="153" spans="1:4" x14ac:dyDescent="0.25">
      <c r="A153" s="6" t="s">
        <v>40</v>
      </c>
      <c r="B153" s="1">
        <v>-12758.26</v>
      </c>
      <c r="C153" s="1">
        <v>-4501.8500000000004</v>
      </c>
      <c r="D153" s="1">
        <v>-13320.34</v>
      </c>
    </row>
    <row r="154" spans="1:4" x14ac:dyDescent="0.25">
      <c r="A154" s="56" t="s">
        <v>79</v>
      </c>
      <c r="B154" s="55">
        <v>-444234.20000000019</v>
      </c>
      <c r="C154" s="55">
        <v>-115545.49000000069</v>
      </c>
      <c r="D154" s="55">
        <v>62439.459999999985</v>
      </c>
    </row>
    <row r="155" spans="1:4" x14ac:dyDescent="0.25">
      <c r="A155" s="16" t="s">
        <v>25</v>
      </c>
      <c r="B155" s="49">
        <v>-15717504.210000001</v>
      </c>
      <c r="C155" s="49">
        <v>-17246666.359999996</v>
      </c>
      <c r="D155" s="49">
        <v>-16251998.899999999</v>
      </c>
    </row>
    <row r="156" spans="1:4" x14ac:dyDescent="0.25">
      <c r="A156" s="56" t="s">
        <v>10</v>
      </c>
      <c r="B156" s="55">
        <v>-11506040.75</v>
      </c>
      <c r="C156" s="55">
        <v>-12808940.879999999</v>
      </c>
      <c r="D156" s="55">
        <v>-11856599.139999999</v>
      </c>
    </row>
    <row r="157" spans="1:4" x14ac:dyDescent="0.25">
      <c r="A157" s="6" t="s">
        <v>38</v>
      </c>
      <c r="B157" s="1">
        <v>-10498702.300000001</v>
      </c>
      <c r="C157" s="1">
        <v>-11434914.459999999</v>
      </c>
      <c r="D157" s="1">
        <v>-10697479.529999999</v>
      </c>
    </row>
    <row r="158" spans="1:4" x14ac:dyDescent="0.25">
      <c r="A158" s="6" t="s">
        <v>51</v>
      </c>
      <c r="B158" s="1">
        <v>-16420.150000000001</v>
      </c>
      <c r="C158" s="1">
        <v>-23510.469999999998</v>
      </c>
      <c r="D158" s="1">
        <v>-40504.1</v>
      </c>
    </row>
    <row r="159" spans="1:4" x14ac:dyDescent="0.25">
      <c r="A159" s="6" t="s">
        <v>50</v>
      </c>
      <c r="B159" s="1">
        <v>-373782.38999999996</v>
      </c>
      <c r="C159" s="1">
        <v>-435423.83</v>
      </c>
      <c r="D159" s="1">
        <v>-517775.78</v>
      </c>
    </row>
    <row r="160" spans="1:4" x14ac:dyDescent="0.25">
      <c r="A160" s="6" t="s">
        <v>48</v>
      </c>
      <c r="B160" s="1">
        <v>-68373.01999999999</v>
      </c>
      <c r="C160" s="1">
        <v>-52610.400000000009</v>
      </c>
      <c r="D160" s="1">
        <v>-41144.170000000006</v>
      </c>
    </row>
    <row r="161" spans="1:4" x14ac:dyDescent="0.25">
      <c r="A161" s="6" t="s">
        <v>39</v>
      </c>
      <c r="B161" s="1">
        <v>-548762.8899999999</v>
      </c>
      <c r="C161" s="1">
        <v>-862481.72</v>
      </c>
      <c r="D161" s="1">
        <v>-559695.56000000006</v>
      </c>
    </row>
    <row r="162" spans="1:4" x14ac:dyDescent="0.25">
      <c r="A162" s="56" t="s">
        <v>11</v>
      </c>
      <c r="B162" s="55">
        <v>-2439412.13</v>
      </c>
      <c r="C162" s="55">
        <v>-2494972</v>
      </c>
      <c r="D162" s="55">
        <v>-2522812.7199999997</v>
      </c>
    </row>
    <row r="163" spans="1:4" x14ac:dyDescent="0.25">
      <c r="A163" s="6" t="s">
        <v>47</v>
      </c>
      <c r="B163" s="1">
        <v>-2439412.13</v>
      </c>
      <c r="C163" s="1">
        <v>-2494972</v>
      </c>
      <c r="D163" s="1">
        <v>-2522812.7199999997</v>
      </c>
    </row>
    <row r="164" spans="1:4" x14ac:dyDescent="0.25">
      <c r="A164" s="56" t="s">
        <v>12</v>
      </c>
      <c r="B164" s="55">
        <v>-1757559.38</v>
      </c>
      <c r="C164" s="55">
        <v>-1859065.03</v>
      </c>
      <c r="D164" s="55">
        <v>-1690216.24</v>
      </c>
    </row>
    <row r="165" spans="1:4" x14ac:dyDescent="0.25">
      <c r="A165" s="6" t="s">
        <v>46</v>
      </c>
      <c r="B165" s="1">
        <v>-69209.38</v>
      </c>
      <c r="C165" s="1">
        <v>-38359.15</v>
      </c>
      <c r="D165" s="1">
        <v>-32333.61</v>
      </c>
    </row>
    <row r="166" spans="1:4" x14ac:dyDescent="0.25">
      <c r="A166" s="6" t="s">
        <v>45</v>
      </c>
      <c r="B166" s="1">
        <v>-5847.7999999999993</v>
      </c>
      <c r="C166" s="1">
        <v>-703.59999999999991</v>
      </c>
      <c r="D166" s="1">
        <v>-2045.3400000000001</v>
      </c>
    </row>
    <row r="167" spans="1:4" x14ac:dyDescent="0.25">
      <c r="A167" s="6" t="s">
        <v>44</v>
      </c>
      <c r="B167" s="1">
        <v>-308846.74</v>
      </c>
      <c r="C167" s="1">
        <v>-413760.2</v>
      </c>
      <c r="D167" s="1">
        <v>-381256.41</v>
      </c>
    </row>
    <row r="168" spans="1:4" x14ac:dyDescent="0.25">
      <c r="A168" s="6" t="s">
        <v>43</v>
      </c>
      <c r="B168" s="1">
        <v>-45673.24</v>
      </c>
      <c r="C168" s="1">
        <v>-51159.85</v>
      </c>
      <c r="D168" s="1">
        <v>-39725.550000000003</v>
      </c>
    </row>
    <row r="169" spans="1:4" x14ac:dyDescent="0.25">
      <c r="A169" s="6" t="s">
        <v>42</v>
      </c>
      <c r="B169" s="1">
        <v>-1233778.6500000001</v>
      </c>
      <c r="C169" s="1">
        <v>-1273034.51</v>
      </c>
      <c r="D169" s="1">
        <v>-1169853.2899999998</v>
      </c>
    </row>
    <row r="170" spans="1:4" x14ac:dyDescent="0.25">
      <c r="A170" s="6" t="s">
        <v>41</v>
      </c>
      <c r="B170" s="1">
        <v>-2678.39</v>
      </c>
      <c r="C170" s="1"/>
      <c r="D170" s="1">
        <v>-1809.0700000000002</v>
      </c>
    </row>
    <row r="171" spans="1:4" x14ac:dyDescent="0.25">
      <c r="A171" s="6" t="s">
        <v>40</v>
      </c>
      <c r="B171" s="1">
        <v>-91525.180000000008</v>
      </c>
      <c r="C171" s="1">
        <v>-82047.72</v>
      </c>
      <c r="D171" s="1">
        <v>-63192.97</v>
      </c>
    </row>
    <row r="172" spans="1:4" x14ac:dyDescent="0.25">
      <c r="A172" s="56" t="s">
        <v>79</v>
      </c>
      <c r="B172" s="55">
        <v>-14491.950000000128</v>
      </c>
      <c r="C172" s="55">
        <v>-83688.449999999822</v>
      </c>
      <c r="D172" s="55">
        <v>-182370.80000000013</v>
      </c>
    </row>
    <row r="173" spans="1:4" x14ac:dyDescent="0.25">
      <c r="A173" s="16" t="s">
        <v>26</v>
      </c>
      <c r="B173" s="49">
        <v>-26648281.04999999</v>
      </c>
      <c r="C173" s="49">
        <v>-29886371.740000002</v>
      </c>
      <c r="D173" s="49">
        <v>-33331210.57</v>
      </c>
    </row>
    <row r="174" spans="1:4" x14ac:dyDescent="0.25">
      <c r="A174" s="56" t="s">
        <v>10</v>
      </c>
      <c r="B174" s="55">
        <v>-18978034.809999991</v>
      </c>
      <c r="C174" s="55">
        <v>-22739007.690000001</v>
      </c>
      <c r="D174" s="55">
        <v>-24652894.749999996</v>
      </c>
    </row>
    <row r="175" spans="1:4" x14ac:dyDescent="0.25">
      <c r="A175" s="6" t="s">
        <v>38</v>
      </c>
      <c r="B175" s="1">
        <v>-18547753.379999995</v>
      </c>
      <c r="C175" s="1">
        <v>-22213968.760000002</v>
      </c>
      <c r="D175" s="1">
        <v>-23716298.09</v>
      </c>
    </row>
    <row r="176" spans="1:4" x14ac:dyDescent="0.25">
      <c r="A176" s="6" t="s">
        <v>51</v>
      </c>
      <c r="B176" s="1">
        <v>-10072.58</v>
      </c>
      <c r="C176" s="1">
        <v>-12934.07</v>
      </c>
      <c r="D176" s="1">
        <v>-20179.48</v>
      </c>
    </row>
    <row r="177" spans="1:4" x14ac:dyDescent="0.25">
      <c r="A177" s="6" t="s">
        <v>50</v>
      </c>
      <c r="B177" s="1">
        <v>-253136.83000000002</v>
      </c>
      <c r="C177" s="1">
        <v>-146902.57</v>
      </c>
      <c r="D177" s="1">
        <v>-171435.47</v>
      </c>
    </row>
    <row r="178" spans="1:4" x14ac:dyDescent="0.25">
      <c r="A178" s="6" t="s">
        <v>49</v>
      </c>
      <c r="B178" s="1">
        <v>-36000</v>
      </c>
      <c r="C178" s="1">
        <v>-37164</v>
      </c>
      <c r="D178" s="1">
        <v>-39250</v>
      </c>
    </row>
    <row r="179" spans="1:4" x14ac:dyDescent="0.25">
      <c r="A179" s="6" t="s">
        <v>48</v>
      </c>
      <c r="B179" s="1">
        <v>-48146.3</v>
      </c>
      <c r="C179" s="1">
        <v>-42712.71</v>
      </c>
      <c r="D179" s="1">
        <v>-36981.33</v>
      </c>
    </row>
    <row r="180" spans="1:4" x14ac:dyDescent="0.25">
      <c r="A180" s="6" t="s">
        <v>39</v>
      </c>
      <c r="B180" s="1">
        <v>-82925.720000000016</v>
      </c>
      <c r="C180" s="1">
        <v>-285325.58</v>
      </c>
      <c r="D180" s="1">
        <v>-668750.38</v>
      </c>
    </row>
    <row r="181" spans="1:4" x14ac:dyDescent="0.25">
      <c r="A181" s="56" t="s">
        <v>11</v>
      </c>
      <c r="B181" s="55">
        <v>-1596079.6099999999</v>
      </c>
      <c r="C181" s="55">
        <v>-1741232</v>
      </c>
      <c r="D181" s="55">
        <v>-2102094.1</v>
      </c>
    </row>
    <row r="182" spans="1:4" x14ac:dyDescent="0.25">
      <c r="A182" s="6" t="s">
        <v>47</v>
      </c>
      <c r="B182" s="1">
        <v>-1596079.6099999999</v>
      </c>
      <c r="C182" s="1">
        <v>-1741232</v>
      </c>
      <c r="D182" s="1">
        <v>-2102094.1</v>
      </c>
    </row>
    <row r="183" spans="1:4" x14ac:dyDescent="0.25">
      <c r="A183" s="56" t="s">
        <v>12</v>
      </c>
      <c r="B183" s="55">
        <v>-5808557.7500000009</v>
      </c>
      <c r="C183" s="55">
        <v>-4861523.2699999996</v>
      </c>
      <c r="D183" s="55">
        <v>-6165823.2300000014</v>
      </c>
    </row>
    <row r="184" spans="1:4" x14ac:dyDescent="0.25">
      <c r="A184" s="6" t="s">
        <v>46</v>
      </c>
      <c r="B184" s="1">
        <v>-185058.07</v>
      </c>
      <c r="C184" s="1">
        <v>-301627.33</v>
      </c>
      <c r="D184" s="1">
        <v>-311960.48</v>
      </c>
    </row>
    <row r="185" spans="1:4" x14ac:dyDescent="0.25">
      <c r="A185" s="6" t="s">
        <v>45</v>
      </c>
      <c r="B185" s="1">
        <v>-4759.7</v>
      </c>
      <c r="C185" s="1">
        <v>-665</v>
      </c>
      <c r="D185" s="1">
        <v>-882.06</v>
      </c>
    </row>
    <row r="186" spans="1:4" x14ac:dyDescent="0.25">
      <c r="A186" s="6" t="s">
        <v>44</v>
      </c>
      <c r="B186" s="1">
        <v>-5139750.1800000006</v>
      </c>
      <c r="C186" s="1">
        <v>-4114792.4</v>
      </c>
      <c r="D186" s="1">
        <v>-5496160.5700000003</v>
      </c>
    </row>
    <row r="187" spans="1:4" x14ac:dyDescent="0.25">
      <c r="A187" s="6" t="s">
        <v>43</v>
      </c>
      <c r="B187" s="1">
        <v>-335250.53999999992</v>
      </c>
      <c r="C187" s="1">
        <v>-296329.19000000006</v>
      </c>
      <c r="D187" s="1">
        <v>-231511.16</v>
      </c>
    </row>
    <row r="188" spans="1:4" x14ac:dyDescent="0.25">
      <c r="A188" s="6" t="s">
        <v>42</v>
      </c>
      <c r="B188" s="1">
        <v>-110672.91000000012</v>
      </c>
      <c r="C188" s="1">
        <v>-97566.140000000087</v>
      </c>
      <c r="D188" s="1">
        <v>-109418.46000000049</v>
      </c>
    </row>
    <row r="189" spans="1:4" x14ac:dyDescent="0.25">
      <c r="A189" s="6" t="s">
        <v>41</v>
      </c>
      <c r="B189" s="1">
        <v>-13671.72</v>
      </c>
      <c r="C189" s="1">
        <v>-9527.11</v>
      </c>
      <c r="D189" s="1">
        <v>-10734.220000000001</v>
      </c>
    </row>
    <row r="190" spans="1:4" x14ac:dyDescent="0.25">
      <c r="A190" s="6" t="s">
        <v>40</v>
      </c>
      <c r="B190" s="1">
        <v>-19394.629999999997</v>
      </c>
      <c r="C190" s="1">
        <v>-41016.100000000006</v>
      </c>
      <c r="D190" s="1">
        <v>-5156.28</v>
      </c>
    </row>
    <row r="191" spans="1:4" x14ac:dyDescent="0.25">
      <c r="A191" s="56" t="s">
        <v>79</v>
      </c>
      <c r="B191" s="55">
        <v>-265608.88</v>
      </c>
      <c r="C191" s="55">
        <v>-544608.77999999968</v>
      </c>
      <c r="D191" s="55">
        <v>-410398.48999999993</v>
      </c>
    </row>
    <row r="192" spans="1:4" x14ac:dyDescent="0.25">
      <c r="A192" s="16" t="s">
        <v>27</v>
      </c>
      <c r="B192" s="49">
        <v>-21374937.449999999</v>
      </c>
      <c r="C192" s="49">
        <v>-22379304.980000004</v>
      </c>
      <c r="D192" s="49">
        <v>-27763766.930000003</v>
      </c>
    </row>
    <row r="193" spans="1:4" x14ac:dyDescent="0.25">
      <c r="A193" s="56" t="s">
        <v>10</v>
      </c>
      <c r="B193" s="55">
        <v>-17173873.949999999</v>
      </c>
      <c r="C193" s="55">
        <v>-17343015.320000004</v>
      </c>
      <c r="D193" s="55">
        <v>-23961440.600000001</v>
      </c>
    </row>
    <row r="194" spans="1:4" x14ac:dyDescent="0.25">
      <c r="A194" s="6" t="s">
        <v>38</v>
      </c>
      <c r="B194" s="1">
        <v>-15912176.85</v>
      </c>
      <c r="C194" s="1">
        <v>-16408863.170000004</v>
      </c>
      <c r="D194" s="1">
        <v>-21776308.990000002</v>
      </c>
    </row>
    <row r="195" spans="1:4" x14ac:dyDescent="0.25">
      <c r="A195" s="6" t="s">
        <v>51</v>
      </c>
      <c r="B195" s="1">
        <v>-31506.770000000004</v>
      </c>
      <c r="C195" s="1">
        <v>-41402.720000000001</v>
      </c>
      <c r="D195" s="1">
        <v>-54841.509999999995</v>
      </c>
    </row>
    <row r="196" spans="1:4" x14ac:dyDescent="0.25">
      <c r="A196" s="6" t="s">
        <v>50</v>
      </c>
      <c r="B196" s="1">
        <v>-259420.56</v>
      </c>
      <c r="C196" s="1">
        <v>-183084.38999999998</v>
      </c>
      <c r="D196" s="1">
        <v>-1299272.43</v>
      </c>
    </row>
    <row r="197" spans="1:4" x14ac:dyDescent="0.25">
      <c r="A197" s="6" t="s">
        <v>49</v>
      </c>
      <c r="B197" s="1">
        <v>-205634.25</v>
      </c>
      <c r="C197" s="1">
        <v>-53162.5</v>
      </c>
      <c r="D197" s="1">
        <v>-23999.97</v>
      </c>
    </row>
    <row r="198" spans="1:4" x14ac:dyDescent="0.25">
      <c r="A198" s="6" t="s">
        <v>48</v>
      </c>
      <c r="B198" s="1">
        <v>-62456</v>
      </c>
      <c r="C198" s="1">
        <v>-47940.57</v>
      </c>
      <c r="D198" s="1">
        <v>-41773.600000000006</v>
      </c>
    </row>
    <row r="199" spans="1:4" x14ac:dyDescent="0.25">
      <c r="A199" s="6" t="s">
        <v>39</v>
      </c>
      <c r="B199" s="1">
        <v>-702679.52</v>
      </c>
      <c r="C199" s="1">
        <v>-608561.97</v>
      </c>
      <c r="D199" s="1">
        <v>-765244.09999999846</v>
      </c>
    </row>
    <row r="200" spans="1:4" x14ac:dyDescent="0.25">
      <c r="A200" s="56" t="s">
        <v>11</v>
      </c>
      <c r="B200" s="55">
        <v>-1738696.38</v>
      </c>
      <c r="C200" s="55">
        <v>-1695174</v>
      </c>
      <c r="D200" s="55">
        <v>-1725911.2000000002</v>
      </c>
    </row>
    <row r="201" spans="1:4" x14ac:dyDescent="0.25">
      <c r="A201" s="6" t="s">
        <v>47</v>
      </c>
      <c r="B201" s="1">
        <v>-1738696.38</v>
      </c>
      <c r="C201" s="1">
        <v>-1695174</v>
      </c>
      <c r="D201" s="1">
        <v>-1725911.2000000002</v>
      </c>
    </row>
    <row r="202" spans="1:4" x14ac:dyDescent="0.25">
      <c r="A202" s="56" t="s">
        <v>12</v>
      </c>
      <c r="B202" s="55">
        <v>-2517805.8000000007</v>
      </c>
      <c r="C202" s="55">
        <v>-3330440.56</v>
      </c>
      <c r="D202" s="55">
        <v>-2001074.4699999993</v>
      </c>
    </row>
    <row r="203" spans="1:4" x14ac:dyDescent="0.25">
      <c r="A203" s="6" t="s">
        <v>46</v>
      </c>
      <c r="B203" s="1">
        <v>-129634.62000000001</v>
      </c>
      <c r="C203" s="1">
        <v>-381809.72000000003</v>
      </c>
      <c r="D203" s="1">
        <v>-175027.34999999998</v>
      </c>
    </row>
    <row r="204" spans="1:4" x14ac:dyDescent="0.25">
      <c r="A204" s="6" t="s">
        <v>45</v>
      </c>
      <c r="B204" s="1">
        <v>-10918.16</v>
      </c>
      <c r="C204" s="1">
        <v>-1314.25</v>
      </c>
      <c r="D204" s="1">
        <v>-10068.02</v>
      </c>
    </row>
    <row r="205" spans="1:4" x14ac:dyDescent="0.25">
      <c r="A205" s="6" t="s">
        <v>44</v>
      </c>
      <c r="B205" s="1">
        <v>-3152860.91</v>
      </c>
      <c r="C205" s="1">
        <v>-3282396.53</v>
      </c>
      <c r="D205" s="1">
        <v>-5912080.1699999999</v>
      </c>
    </row>
    <row r="206" spans="1:4" x14ac:dyDescent="0.25">
      <c r="A206" s="6" t="s">
        <v>84</v>
      </c>
      <c r="B206" s="1">
        <v>-37000</v>
      </c>
      <c r="C206" s="1">
        <v>-12500</v>
      </c>
      <c r="D206" s="1">
        <v>-248463</v>
      </c>
    </row>
    <row r="207" spans="1:4" x14ac:dyDescent="0.25">
      <c r="A207" s="6" t="s">
        <v>43</v>
      </c>
      <c r="B207" s="1">
        <v>-94238.38</v>
      </c>
      <c r="C207" s="1">
        <v>-145087.48000000001</v>
      </c>
      <c r="D207" s="1">
        <v>-95597.57</v>
      </c>
    </row>
    <row r="208" spans="1:4" x14ac:dyDescent="0.25">
      <c r="A208" s="6" t="s">
        <v>42</v>
      </c>
      <c r="B208" s="1">
        <v>-278473.83000000007</v>
      </c>
      <c r="C208" s="1">
        <v>-258033.95999999996</v>
      </c>
      <c r="D208" s="1">
        <v>-263433.60000000003</v>
      </c>
    </row>
    <row r="209" spans="1:4" x14ac:dyDescent="0.25">
      <c r="A209" s="6" t="s">
        <v>41</v>
      </c>
      <c r="B209" s="1">
        <v>-20860.079999999994</v>
      </c>
      <c r="C209" s="1">
        <v>-37775.82</v>
      </c>
      <c r="D209" s="1">
        <v>-75691.399999999994</v>
      </c>
    </row>
    <row r="210" spans="1:4" x14ac:dyDescent="0.25">
      <c r="A210" s="6" t="s">
        <v>40</v>
      </c>
      <c r="B210" s="1">
        <v>1206180.18</v>
      </c>
      <c r="C210" s="1">
        <v>788477.2</v>
      </c>
      <c r="D210" s="1">
        <v>4779286.6400000006</v>
      </c>
    </row>
    <row r="211" spans="1:4" x14ac:dyDescent="0.25">
      <c r="A211" s="56" t="s">
        <v>79</v>
      </c>
      <c r="B211" s="55">
        <v>55438.680000000313</v>
      </c>
      <c r="C211" s="55">
        <v>-10675.100000000137</v>
      </c>
      <c r="D211" s="55">
        <v>-75340.659999999974</v>
      </c>
    </row>
    <row r="212" spans="1:4" x14ac:dyDescent="0.25">
      <c r="A212" s="16" t="s">
        <v>28</v>
      </c>
      <c r="B212" s="49">
        <v>-1451327.3900000001</v>
      </c>
      <c r="C212" s="49">
        <v>-1443690.25</v>
      </c>
      <c r="D212" s="49">
        <v>-1214723.55</v>
      </c>
    </row>
    <row r="213" spans="1:4" x14ac:dyDescent="0.25">
      <c r="A213" s="56" t="s">
        <v>10</v>
      </c>
      <c r="B213" s="55">
        <v>-843801.11</v>
      </c>
      <c r="C213" s="55">
        <v>-776456.03999999992</v>
      </c>
      <c r="D213" s="55">
        <v>-626174.05000000005</v>
      </c>
    </row>
    <row r="214" spans="1:4" x14ac:dyDescent="0.25">
      <c r="A214" s="6" t="s">
        <v>38</v>
      </c>
      <c r="B214" s="1">
        <v>-784888.24</v>
      </c>
      <c r="C214" s="1">
        <v>-717466.64</v>
      </c>
      <c r="D214" s="1">
        <v>-573483.47000000009</v>
      </c>
    </row>
    <row r="215" spans="1:4" x14ac:dyDescent="0.25">
      <c r="A215" s="6" t="s">
        <v>51</v>
      </c>
      <c r="B215" s="1">
        <v>-19898.189999999999</v>
      </c>
      <c r="C215" s="1">
        <v>-5831.4399999999987</v>
      </c>
      <c r="D215" s="1">
        <v>-4860.34</v>
      </c>
    </row>
    <row r="216" spans="1:4" x14ac:dyDescent="0.25">
      <c r="A216" s="6" t="s">
        <v>50</v>
      </c>
      <c r="B216" s="1">
        <v>-10000</v>
      </c>
      <c r="C216" s="1">
        <v>-13839</v>
      </c>
      <c r="D216" s="1"/>
    </row>
    <row r="217" spans="1:4" x14ac:dyDescent="0.25">
      <c r="A217" s="6" t="s">
        <v>48</v>
      </c>
      <c r="B217" s="1">
        <v>-22956.670000000002</v>
      </c>
      <c r="C217" s="1">
        <v>-39186.939999999995</v>
      </c>
      <c r="D217" s="1">
        <v>-47303.679999999993</v>
      </c>
    </row>
    <row r="218" spans="1:4" x14ac:dyDescent="0.25">
      <c r="A218" s="6" t="s">
        <v>39</v>
      </c>
      <c r="B218" s="1">
        <v>-6058.0099999999984</v>
      </c>
      <c r="C218" s="1">
        <v>-132.01999999999998</v>
      </c>
      <c r="D218" s="1">
        <v>-526.55999999999995</v>
      </c>
    </row>
    <row r="219" spans="1:4" x14ac:dyDescent="0.25">
      <c r="A219" s="56" t="s">
        <v>11</v>
      </c>
      <c r="B219" s="55">
        <v>-215500.70000000004</v>
      </c>
      <c r="C219" s="55">
        <v>-324273</v>
      </c>
      <c r="D219" s="55">
        <v>-420717.37000000005</v>
      </c>
    </row>
    <row r="220" spans="1:4" x14ac:dyDescent="0.25">
      <c r="A220" s="6" t="s">
        <v>47</v>
      </c>
      <c r="B220" s="1">
        <v>-215500.70000000004</v>
      </c>
      <c r="C220" s="1">
        <v>-324273</v>
      </c>
      <c r="D220" s="1">
        <v>-420717.37000000005</v>
      </c>
    </row>
    <row r="221" spans="1:4" x14ac:dyDescent="0.25">
      <c r="A221" s="56" t="s">
        <v>12</v>
      </c>
      <c r="B221" s="55">
        <v>-399620.19</v>
      </c>
      <c r="C221" s="55">
        <v>-343993.31000000006</v>
      </c>
      <c r="D221" s="55">
        <v>-142851.09000000003</v>
      </c>
    </row>
    <row r="222" spans="1:4" x14ac:dyDescent="0.25">
      <c r="A222" s="6" t="s">
        <v>46</v>
      </c>
      <c r="B222" s="1">
        <v>-9215.17</v>
      </c>
      <c r="C222" s="1">
        <v>-34336.240000000005</v>
      </c>
      <c r="D222" s="1">
        <v>-34708.11</v>
      </c>
    </row>
    <row r="223" spans="1:4" x14ac:dyDescent="0.25">
      <c r="A223" s="6" t="s">
        <v>45</v>
      </c>
      <c r="B223" s="1">
        <v>-664</v>
      </c>
      <c r="C223" s="1">
        <v>-2313.27</v>
      </c>
      <c r="D223" s="1">
        <v>-1215.2</v>
      </c>
    </row>
    <row r="224" spans="1:4" x14ac:dyDescent="0.25">
      <c r="A224" s="6" t="s">
        <v>44</v>
      </c>
      <c r="B224" s="1">
        <v>-340174.76</v>
      </c>
      <c r="C224" s="1">
        <v>-217543.58</v>
      </c>
      <c r="D224" s="1">
        <v>-66743.55</v>
      </c>
    </row>
    <row r="225" spans="1:4" x14ac:dyDescent="0.25">
      <c r="A225" s="6" t="s">
        <v>43</v>
      </c>
      <c r="B225" s="1">
        <v>-23847.820000000003</v>
      </c>
      <c r="C225" s="1">
        <v>-23506.54</v>
      </c>
      <c r="D225" s="1">
        <v>-14749.64</v>
      </c>
    </row>
    <row r="226" spans="1:4" x14ac:dyDescent="0.25">
      <c r="A226" s="6" t="s">
        <v>42</v>
      </c>
      <c r="B226" s="1">
        <v>-36128.199999999997</v>
      </c>
      <c r="C226" s="1">
        <v>-17254.63</v>
      </c>
      <c r="D226" s="1">
        <v>-13640.56</v>
      </c>
    </row>
    <row r="227" spans="1:4" x14ac:dyDescent="0.25">
      <c r="A227" s="6" t="s">
        <v>41</v>
      </c>
      <c r="B227" s="1">
        <v>-130.5</v>
      </c>
      <c r="C227" s="1">
        <v>-7000.4</v>
      </c>
      <c r="D227" s="1">
        <v>-1278.19</v>
      </c>
    </row>
    <row r="228" spans="1:4" x14ac:dyDescent="0.25">
      <c r="A228" s="6" t="s">
        <v>40</v>
      </c>
      <c r="B228" s="1">
        <v>10540.259999999995</v>
      </c>
      <c r="C228" s="1">
        <v>-42038.650000000009</v>
      </c>
      <c r="D228" s="1">
        <v>-10515.839999999997</v>
      </c>
    </row>
    <row r="229" spans="1:4" x14ac:dyDescent="0.25">
      <c r="A229" s="56" t="s">
        <v>79</v>
      </c>
      <c r="B229" s="55">
        <v>7594.6099999999979</v>
      </c>
      <c r="C229" s="55">
        <v>1032.0999999999931</v>
      </c>
      <c r="D229" s="55">
        <v>-24981.039999999997</v>
      </c>
    </row>
    <row r="230" spans="1:4" x14ac:dyDescent="0.25">
      <c r="A230" s="16" t="s">
        <v>29</v>
      </c>
      <c r="B230" s="49">
        <v>-2609407.02</v>
      </c>
      <c r="C230" s="49">
        <v>-2766007.82</v>
      </c>
      <c r="D230" s="49">
        <v>-3156069.78</v>
      </c>
    </row>
    <row r="231" spans="1:4" x14ac:dyDescent="0.25">
      <c r="A231" s="56" t="s">
        <v>10</v>
      </c>
      <c r="B231" s="55">
        <v>-1829231.74</v>
      </c>
      <c r="C231" s="55">
        <v>-2350114.1199999996</v>
      </c>
      <c r="D231" s="55">
        <v>-2508605.7199999997</v>
      </c>
    </row>
    <row r="232" spans="1:4" x14ac:dyDescent="0.25">
      <c r="A232" s="6" t="s">
        <v>38</v>
      </c>
      <c r="B232" s="1">
        <v>-1776616.91</v>
      </c>
      <c r="C232" s="1">
        <v>-2286086.6199999996</v>
      </c>
      <c r="D232" s="1">
        <v>-2417436.7599999998</v>
      </c>
    </row>
    <row r="233" spans="1:4" x14ac:dyDescent="0.25">
      <c r="A233" s="6" t="s">
        <v>51</v>
      </c>
      <c r="B233" s="1">
        <v>-2316.34</v>
      </c>
      <c r="C233" s="1">
        <v>-7934.6</v>
      </c>
      <c r="D233" s="1">
        <v>-8407.4900000000016</v>
      </c>
    </row>
    <row r="234" spans="1:4" x14ac:dyDescent="0.25">
      <c r="A234" s="6" t="s">
        <v>50</v>
      </c>
      <c r="B234" s="1">
        <v>-10300</v>
      </c>
      <c r="C234" s="1">
        <v>-58707</v>
      </c>
      <c r="D234" s="1">
        <v>-67136</v>
      </c>
    </row>
    <row r="235" spans="1:4" x14ac:dyDescent="0.25">
      <c r="A235" s="6" t="s">
        <v>49</v>
      </c>
      <c r="B235" s="1">
        <v>-31128.75</v>
      </c>
      <c r="C235" s="1"/>
      <c r="D235" s="1"/>
    </row>
    <row r="236" spans="1:4" x14ac:dyDescent="0.25">
      <c r="A236" s="6" t="s">
        <v>48</v>
      </c>
      <c r="B236" s="1">
        <v>-2394.4700000000003</v>
      </c>
      <c r="C236" s="1">
        <v>-1731.6299999999999</v>
      </c>
      <c r="D236" s="1">
        <v>-4183.59</v>
      </c>
    </row>
    <row r="237" spans="1:4" x14ac:dyDescent="0.25">
      <c r="A237" s="6" t="s">
        <v>39</v>
      </c>
      <c r="B237" s="1">
        <v>-6475.2699999999977</v>
      </c>
      <c r="C237" s="1">
        <v>4345.7300000000005</v>
      </c>
      <c r="D237" s="1">
        <v>-11441.880000000001</v>
      </c>
    </row>
    <row r="238" spans="1:4" x14ac:dyDescent="0.25">
      <c r="A238" s="56" t="s">
        <v>11</v>
      </c>
      <c r="B238" s="55">
        <v>-91857</v>
      </c>
      <c r="C238" s="55">
        <v>-120665</v>
      </c>
      <c r="D238" s="55">
        <v>-140659.62</v>
      </c>
    </row>
    <row r="239" spans="1:4" x14ac:dyDescent="0.25">
      <c r="A239" s="6" t="s">
        <v>47</v>
      </c>
      <c r="B239" s="1">
        <v>-91857</v>
      </c>
      <c r="C239" s="1">
        <v>-120665</v>
      </c>
      <c r="D239" s="1">
        <v>-140659.62</v>
      </c>
    </row>
    <row r="240" spans="1:4" x14ac:dyDescent="0.25">
      <c r="A240" s="56" t="s">
        <v>12</v>
      </c>
      <c r="B240" s="55">
        <v>-574872.94999999995</v>
      </c>
      <c r="C240" s="55">
        <v>-253344.16</v>
      </c>
      <c r="D240" s="55">
        <v>-496089.75000000006</v>
      </c>
    </row>
    <row r="241" spans="1:4" x14ac:dyDescent="0.25">
      <c r="A241" s="6" t="s">
        <v>46</v>
      </c>
      <c r="B241" s="1">
        <v>-11193.49</v>
      </c>
      <c r="C241" s="1">
        <v>-34820.769999999997</v>
      </c>
      <c r="D241" s="1">
        <v>-37199.030000000006</v>
      </c>
    </row>
    <row r="242" spans="1:4" x14ac:dyDescent="0.25">
      <c r="A242" s="6" t="s">
        <v>45</v>
      </c>
      <c r="B242" s="1"/>
      <c r="C242" s="1"/>
      <c r="D242" s="1">
        <v>-224.91</v>
      </c>
    </row>
    <row r="243" spans="1:4" x14ac:dyDescent="0.25">
      <c r="A243" s="6" t="s">
        <v>44</v>
      </c>
      <c r="B243" s="1">
        <v>-509337.1</v>
      </c>
      <c r="C243" s="1">
        <v>-132076.78</v>
      </c>
      <c r="D243" s="1">
        <v>-388513.62000000005</v>
      </c>
    </row>
    <row r="244" spans="1:4" x14ac:dyDescent="0.25">
      <c r="A244" s="6" t="s">
        <v>43</v>
      </c>
      <c r="B244" s="1">
        <v>-6966.52</v>
      </c>
      <c r="C244" s="1">
        <v>-12274.599999999999</v>
      </c>
      <c r="D244" s="1">
        <v>-9833.48</v>
      </c>
    </row>
    <row r="245" spans="1:4" x14ac:dyDescent="0.25">
      <c r="A245" s="6" t="s">
        <v>42</v>
      </c>
      <c r="B245" s="1">
        <v>-39375.840000000004</v>
      </c>
      <c r="C245" s="1">
        <v>-56635.41</v>
      </c>
      <c r="D245" s="1">
        <v>-47473.210000000006</v>
      </c>
    </row>
    <row r="246" spans="1:4" x14ac:dyDescent="0.25">
      <c r="A246" s="6" t="s">
        <v>41</v>
      </c>
      <c r="B246" s="1">
        <v>-500</v>
      </c>
      <c r="C246" s="1">
        <v>-5115.3999999999996</v>
      </c>
      <c r="D246" s="1">
        <v>-245</v>
      </c>
    </row>
    <row r="247" spans="1:4" x14ac:dyDescent="0.25">
      <c r="A247" s="6" t="s">
        <v>40</v>
      </c>
      <c r="B247" s="1">
        <v>-7500</v>
      </c>
      <c r="C247" s="1">
        <v>-12421.2</v>
      </c>
      <c r="D247" s="1">
        <v>-12600.5</v>
      </c>
    </row>
    <row r="248" spans="1:4" x14ac:dyDescent="0.25">
      <c r="A248" s="56" t="s">
        <v>79</v>
      </c>
      <c r="B248" s="55">
        <v>-113445.32999999999</v>
      </c>
      <c r="C248" s="55">
        <v>-41884.54</v>
      </c>
      <c r="D248" s="55">
        <v>-10714.69000000001</v>
      </c>
    </row>
    <row r="249" spans="1:4" x14ac:dyDescent="0.25">
      <c r="A249" s="17" t="s">
        <v>13</v>
      </c>
      <c r="B249" s="48">
        <v>-263895382.63999996</v>
      </c>
      <c r="C249" s="48">
        <v>-277984676.43999994</v>
      </c>
      <c r="D249" s="48">
        <v>-291465149.81999999</v>
      </c>
    </row>
  </sheetData>
  <pageMargins left="0.7" right="0.7" top="0.75" bottom="0.75" header="0.3" footer="0.3"/>
  <ignoredErrors>
    <ignoredError sqref="B2:D2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I23" sqref="I23"/>
    </sheetView>
  </sheetViews>
  <sheetFormatPr defaultRowHeight="15" x14ac:dyDescent="0.25"/>
  <cols>
    <col min="1" max="1" width="35.28515625" bestFit="1" customWidth="1"/>
    <col min="2" max="4" width="15.85546875" style="21" customWidth="1"/>
    <col min="5" max="5" width="28.140625" bestFit="1" customWidth="1"/>
  </cols>
  <sheetData>
    <row r="1" spans="1:5" x14ac:dyDescent="0.25">
      <c r="A1" s="50" t="s">
        <v>82</v>
      </c>
    </row>
    <row r="3" spans="1:5" x14ac:dyDescent="0.25">
      <c r="A3" s="22" t="s">
        <v>163</v>
      </c>
      <c r="B3" s="27"/>
      <c r="C3" s="27"/>
      <c r="D3" s="27"/>
      <c r="E3" s="22"/>
    </row>
    <row r="4" spans="1:5" x14ac:dyDescent="0.25">
      <c r="A4" s="22"/>
      <c r="B4" s="27"/>
      <c r="C4" s="27"/>
      <c r="D4" s="27"/>
      <c r="E4" s="28" t="s">
        <v>70</v>
      </c>
    </row>
    <row r="5" spans="1:5" x14ac:dyDescent="0.25">
      <c r="A5" s="23" t="s">
        <v>74</v>
      </c>
      <c r="B5" s="29">
        <v>2017</v>
      </c>
      <c r="C5" s="81" t="s">
        <v>153</v>
      </c>
      <c r="D5" s="81">
        <v>2019</v>
      </c>
      <c r="E5" s="30"/>
    </row>
    <row r="6" spans="1:5" x14ac:dyDescent="0.25">
      <c r="A6" s="5" t="s">
        <v>10</v>
      </c>
      <c r="B6" s="52">
        <v>-5624177.8099999987</v>
      </c>
      <c r="C6" s="52">
        <v>-6427172.7800000003</v>
      </c>
      <c r="D6" s="52">
        <v>-5818122.5500000017</v>
      </c>
      <c r="E6" s="31">
        <f>SUM(B6:D6)</f>
        <v>-17869473.140000001</v>
      </c>
    </row>
    <row r="7" spans="1:5" x14ac:dyDescent="0.25">
      <c r="A7" s="5" t="s">
        <v>11</v>
      </c>
      <c r="B7" s="52">
        <v>-246858.15999999997</v>
      </c>
      <c r="C7" s="52">
        <v>-363112.5</v>
      </c>
      <c r="D7" s="52">
        <v>-352172.22</v>
      </c>
      <c r="E7" s="31">
        <f t="shared" ref="E7:E8" si="0">SUM(B7:D7)</f>
        <v>-962142.87999999989</v>
      </c>
    </row>
    <row r="8" spans="1:5" x14ac:dyDescent="0.25">
      <c r="A8" s="5" t="s">
        <v>12</v>
      </c>
      <c r="B8" s="52">
        <v>-2621631.3499999996</v>
      </c>
      <c r="C8" s="52">
        <v>-2381339.2399999998</v>
      </c>
      <c r="D8" s="52">
        <v>-2745789.05</v>
      </c>
      <c r="E8" s="31">
        <f t="shared" si="0"/>
        <v>-7748759.6399999997</v>
      </c>
    </row>
    <row r="9" spans="1:5" x14ac:dyDescent="0.25">
      <c r="A9" s="24" t="s">
        <v>13</v>
      </c>
      <c r="B9" s="32">
        <f t="shared" ref="B9:E9" si="1">SUM(B6:B8)</f>
        <v>-8492667.3199999984</v>
      </c>
      <c r="C9" s="32">
        <f t="shared" si="1"/>
        <v>-9171624.5199999996</v>
      </c>
      <c r="D9" s="32">
        <f t="shared" si="1"/>
        <v>-8916083.8200000003</v>
      </c>
      <c r="E9" s="32">
        <f t="shared" si="1"/>
        <v>-26580375.66</v>
      </c>
    </row>
    <row r="12" spans="1:5" x14ac:dyDescent="0.25">
      <c r="A12" s="22" t="s">
        <v>163</v>
      </c>
      <c r="B12" s="27"/>
      <c r="C12" s="27"/>
      <c r="D12" s="27"/>
      <c r="E12" s="22"/>
    </row>
    <row r="13" spans="1:5" x14ac:dyDescent="0.25">
      <c r="A13" s="22"/>
      <c r="B13" s="27"/>
      <c r="C13" s="27"/>
      <c r="D13" s="27"/>
      <c r="E13" s="28" t="s">
        <v>70</v>
      </c>
    </row>
    <row r="14" spans="1:5" x14ac:dyDescent="0.25">
      <c r="A14" s="23" t="s">
        <v>75</v>
      </c>
      <c r="B14" s="29">
        <v>2017</v>
      </c>
      <c r="C14" s="81" t="s">
        <v>153</v>
      </c>
      <c r="D14" s="81">
        <v>2019</v>
      </c>
      <c r="E14" s="30"/>
    </row>
    <row r="15" spans="1:5" x14ac:dyDescent="0.25">
      <c r="A15" s="5" t="s">
        <v>10</v>
      </c>
      <c r="B15" s="52">
        <v>-6037187.0699999994</v>
      </c>
      <c r="C15" s="52">
        <v>-5988654.1500000004</v>
      </c>
      <c r="D15" s="52">
        <v>-6770342.75</v>
      </c>
      <c r="E15" s="31">
        <f>SUM(B15:D15)</f>
        <v>-18796183.969999999</v>
      </c>
    </row>
    <row r="16" spans="1:5" x14ac:dyDescent="0.25">
      <c r="A16" s="5" t="s">
        <v>11</v>
      </c>
      <c r="B16" s="52">
        <v>-608090.88</v>
      </c>
      <c r="C16" s="52">
        <v>-590112</v>
      </c>
      <c r="D16" s="52">
        <v>-510235.37</v>
      </c>
      <c r="E16" s="31">
        <f t="shared" ref="E16:E17" si="2">SUM(B16:D16)</f>
        <v>-1708438.25</v>
      </c>
    </row>
    <row r="17" spans="1:5" x14ac:dyDescent="0.25">
      <c r="A17" s="5" t="s">
        <v>12</v>
      </c>
      <c r="B17" s="52">
        <v>-942637.02</v>
      </c>
      <c r="C17" s="52">
        <v>-800907.14999999979</v>
      </c>
      <c r="D17" s="52">
        <v>-934257.00999999989</v>
      </c>
      <c r="E17" s="31">
        <f t="shared" si="2"/>
        <v>-2677801.1799999997</v>
      </c>
    </row>
    <row r="18" spans="1:5" x14ac:dyDescent="0.25">
      <c r="A18" s="24" t="s">
        <v>13</v>
      </c>
      <c r="B18" s="32">
        <f t="shared" ref="B18:E18" si="3">SUM(B15:B17)</f>
        <v>-7587914.9699999988</v>
      </c>
      <c r="C18" s="32">
        <f t="shared" si="3"/>
        <v>-7379673.2999999998</v>
      </c>
      <c r="D18" s="32">
        <f t="shared" si="3"/>
        <v>-8214835.1299999999</v>
      </c>
      <c r="E18" s="33">
        <f t="shared" si="3"/>
        <v>-23182423.399999999</v>
      </c>
    </row>
    <row r="21" spans="1:5" x14ac:dyDescent="0.25">
      <c r="A21" s="22" t="s">
        <v>163</v>
      </c>
      <c r="B21" s="27"/>
      <c r="C21" s="27"/>
      <c r="D21" s="27"/>
      <c r="E21" s="22"/>
    </row>
    <row r="22" spans="1:5" x14ac:dyDescent="0.25">
      <c r="A22" s="22"/>
      <c r="B22" s="27"/>
      <c r="C22" s="27"/>
      <c r="D22" s="27"/>
      <c r="E22" s="28" t="s">
        <v>70</v>
      </c>
    </row>
    <row r="23" spans="1:5" x14ac:dyDescent="0.25">
      <c r="A23" s="23" t="s">
        <v>76</v>
      </c>
      <c r="B23" s="29">
        <v>2017</v>
      </c>
      <c r="C23" s="81" t="s">
        <v>153</v>
      </c>
      <c r="D23" s="81">
        <v>2019</v>
      </c>
      <c r="E23" s="30"/>
    </row>
    <row r="24" spans="1:5" x14ac:dyDescent="0.25">
      <c r="A24" s="5" t="s">
        <v>10</v>
      </c>
      <c r="B24" s="52">
        <v>-5141192.0500000007</v>
      </c>
      <c r="C24" s="52">
        <v>-5202889.5000000009</v>
      </c>
      <c r="D24" s="52">
        <v>-6415787.5199999986</v>
      </c>
      <c r="E24" s="31">
        <f>SUM(B24:D24)</f>
        <v>-16759869.07</v>
      </c>
    </row>
    <row r="25" spans="1:5" x14ac:dyDescent="0.25">
      <c r="A25" s="5" t="s">
        <v>11</v>
      </c>
      <c r="B25" s="52">
        <v>-253219</v>
      </c>
      <c r="C25" s="52">
        <v>-224866</v>
      </c>
      <c r="D25" s="52">
        <v>-160452</v>
      </c>
      <c r="E25" s="31">
        <f t="shared" ref="E25:E26" si="4">SUM(B25:D25)</f>
        <v>-638537</v>
      </c>
    </row>
    <row r="26" spans="1:5" x14ac:dyDescent="0.25">
      <c r="A26" s="5" t="s">
        <v>12</v>
      </c>
      <c r="B26" s="52">
        <v>-756053.52000000014</v>
      </c>
      <c r="C26" s="52">
        <v>-479755.26999999996</v>
      </c>
      <c r="D26" s="52">
        <v>-806308.21000000008</v>
      </c>
      <c r="E26" s="31">
        <f t="shared" si="4"/>
        <v>-2042117</v>
      </c>
    </row>
    <row r="27" spans="1:5" x14ac:dyDescent="0.25">
      <c r="A27" s="24" t="s">
        <v>13</v>
      </c>
      <c r="B27" s="32">
        <f t="shared" ref="B27:E27" si="5">SUM(B24:B26)</f>
        <v>-6150464.5700000012</v>
      </c>
      <c r="C27" s="32">
        <f t="shared" si="5"/>
        <v>-5907510.7700000005</v>
      </c>
      <c r="D27" s="32">
        <f t="shared" si="5"/>
        <v>-7382547.7299999986</v>
      </c>
      <c r="E27" s="32">
        <f t="shared" si="5"/>
        <v>-19440523.07</v>
      </c>
    </row>
    <row r="29" spans="1:5" x14ac:dyDescent="0.25">
      <c r="A29" s="3" t="s">
        <v>154</v>
      </c>
      <c r="B29" s="34">
        <f t="shared" ref="B29:D29" si="6">B9+B18+B27</f>
        <v>-22231046.859999999</v>
      </c>
      <c r="C29" s="34">
        <f t="shared" si="6"/>
        <v>-22458808.59</v>
      </c>
      <c r="D29" s="34">
        <f t="shared" si="6"/>
        <v>-24513466.68</v>
      </c>
      <c r="E29" s="34">
        <f>E9+E18+E27</f>
        <v>-69203322.129999995</v>
      </c>
    </row>
    <row r="31" spans="1:5" x14ac:dyDescent="0.25">
      <c r="A31" t="s">
        <v>77</v>
      </c>
      <c r="B31" s="82">
        <f>'Underlag LTV-fak'!L15</f>
        <v>-6313460.8499999996</v>
      </c>
      <c r="C31" s="82">
        <f>'Underlag LTV-fak'!M15</f>
        <v>-6135682.6000000006</v>
      </c>
      <c r="D31" s="82">
        <f>'Underlag LTV-fak'!N15</f>
        <v>-7135338.6299999999</v>
      </c>
      <c r="E31" s="35">
        <f>SUM(B31:D31)</f>
        <v>-19584482.079999998</v>
      </c>
    </row>
    <row r="33" spans="1:5" x14ac:dyDescent="0.25">
      <c r="A33" s="36" t="s">
        <v>155</v>
      </c>
      <c r="B33" s="37">
        <f t="shared" ref="B33:E33" si="7">B29+B31</f>
        <v>-28544507.710000001</v>
      </c>
      <c r="C33" s="37">
        <f t="shared" si="7"/>
        <v>-28594491.190000001</v>
      </c>
      <c r="D33" s="37">
        <f t="shared" si="7"/>
        <v>-31648805.309999999</v>
      </c>
      <c r="E33" s="37">
        <f t="shared" si="7"/>
        <v>-88787804.209999993</v>
      </c>
    </row>
    <row r="35" spans="1:5" x14ac:dyDescent="0.25">
      <c r="A35" t="s">
        <v>36</v>
      </c>
      <c r="B35" s="82">
        <f>Lönebas!B12</f>
        <v>-1332670721.0599997</v>
      </c>
      <c r="C35" s="82">
        <f>Lönebas!C12</f>
        <v>-1428311975.9399998</v>
      </c>
      <c r="D35" s="82">
        <f>Lönebas!D12</f>
        <v>-1513478737.6399999</v>
      </c>
      <c r="E35" s="35">
        <f>SUM(B35:D35)</f>
        <v>-4274461434.6399994</v>
      </c>
    </row>
    <row r="36" spans="1:5" x14ac:dyDescent="0.25">
      <c r="A36" s="38" t="s">
        <v>37</v>
      </c>
      <c r="B36" s="39">
        <f t="shared" ref="B36:E36" si="8">B33/B35</f>
        <v>2.1419025164217492E-2</v>
      </c>
      <c r="C36" s="39">
        <f t="shared" si="8"/>
        <v>2.0019779762177947E-2</v>
      </c>
      <c r="D36" s="39">
        <f t="shared" si="8"/>
        <v>2.0911298271259936E-2</v>
      </c>
      <c r="E36" s="39">
        <f t="shared" si="8"/>
        <v>2.0771693830354519E-2</v>
      </c>
    </row>
  </sheetData>
  <pageMargins left="0.7" right="0.7" top="0.75" bottom="0.75" header="0.3" footer="0.3"/>
  <pageSetup paperSize="9" orientation="portrait" r:id="rId1"/>
  <ignoredErrors>
    <ignoredError sqref="C5 C14" numberStoredAsText="1"/>
    <ignoredError sqref="B9 B18 B27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67"/>
  <sheetViews>
    <sheetView zoomScale="80" zoomScaleNormal="80" workbookViewId="0">
      <selection activeCell="L15" sqref="L15:N15"/>
    </sheetView>
  </sheetViews>
  <sheetFormatPr defaultColWidth="23.7109375" defaultRowHeight="15" x14ac:dyDescent="0.25"/>
  <cols>
    <col min="1" max="1" width="52.7109375" bestFit="1" customWidth="1"/>
    <col min="2" max="6" width="15.140625" customWidth="1"/>
    <col min="7" max="7" width="5.42578125" customWidth="1"/>
    <col min="8" max="8" width="21.5703125" bestFit="1" customWidth="1"/>
    <col min="9" max="9" width="4.5703125" customWidth="1"/>
    <col min="12" max="12" width="13.7109375" customWidth="1"/>
    <col min="13" max="13" width="10.7109375" bestFit="1" customWidth="1"/>
    <col min="14" max="14" width="13.85546875" customWidth="1"/>
  </cols>
  <sheetData>
    <row r="1" spans="1:14" x14ac:dyDescent="0.25">
      <c r="A1" t="s">
        <v>2</v>
      </c>
      <c r="B1" t="s" vm="4">
        <v>133</v>
      </c>
    </row>
    <row r="2" spans="1:14" x14ac:dyDescent="0.25">
      <c r="A2" t="s">
        <v>134</v>
      </c>
      <c r="B2" t="s" vm="5">
        <v>30</v>
      </c>
      <c r="H2" s="1" t="s">
        <v>80</v>
      </c>
    </row>
    <row r="3" spans="1:14" x14ac:dyDescent="0.25">
      <c r="H3" s="1" t="s">
        <v>175</v>
      </c>
    </row>
    <row r="4" spans="1:14" ht="15.75" thickBot="1" x14ac:dyDescent="0.3">
      <c r="A4" t="s">
        <v>3</v>
      </c>
      <c r="B4" t="s">
        <v>59</v>
      </c>
      <c r="H4" s="1" t="s">
        <v>78</v>
      </c>
    </row>
    <row r="5" spans="1:14" ht="15" customHeight="1" thickBot="1" x14ac:dyDescent="0.3">
      <c r="A5" t="s">
        <v>4</v>
      </c>
      <c r="B5" t="s">
        <v>73</v>
      </c>
      <c r="C5" t="s">
        <v>83</v>
      </c>
      <c r="D5" t="s">
        <v>153</v>
      </c>
      <c r="E5" t="s">
        <v>164</v>
      </c>
      <c r="F5" t="s">
        <v>13</v>
      </c>
      <c r="H5" t="s">
        <v>81</v>
      </c>
      <c r="J5" s="93" t="s">
        <v>135</v>
      </c>
      <c r="K5" s="93" t="s">
        <v>136</v>
      </c>
      <c r="L5" s="95" t="s">
        <v>137</v>
      </c>
      <c r="M5" s="96"/>
      <c r="N5" s="97"/>
    </row>
    <row r="6" spans="1:14" ht="15.75" thickBot="1" x14ac:dyDescent="0.3">
      <c r="A6" s="5" t="s">
        <v>156</v>
      </c>
      <c r="B6" s="60"/>
      <c r="C6" s="60"/>
      <c r="D6" s="60">
        <v>-278518.59999999998</v>
      </c>
      <c r="E6" s="60">
        <v>-368179.11</v>
      </c>
      <c r="F6" s="60">
        <v>-646697.71</v>
      </c>
      <c r="J6" s="94"/>
      <c r="K6" s="94"/>
      <c r="L6" s="65">
        <v>2017</v>
      </c>
      <c r="M6" s="65">
        <v>2018</v>
      </c>
      <c r="N6" s="65">
        <v>2019</v>
      </c>
    </row>
    <row r="7" spans="1:14" ht="64.5" thickBot="1" x14ac:dyDescent="0.3">
      <c r="A7" s="5" t="s">
        <v>157</v>
      </c>
      <c r="B7" s="60"/>
      <c r="C7" s="60"/>
      <c r="D7" s="60">
        <v>-743.88</v>
      </c>
      <c r="E7" s="60">
        <v>-1484.91</v>
      </c>
      <c r="F7" s="60">
        <v>-2228.79</v>
      </c>
      <c r="J7" s="66" t="s">
        <v>138</v>
      </c>
      <c r="K7" s="67" t="s">
        <v>139</v>
      </c>
      <c r="L7" s="68">
        <v>-4316502.3100000005</v>
      </c>
      <c r="M7" s="68">
        <v>-4461196.0500000007</v>
      </c>
      <c r="N7" s="68">
        <f>E19+E25+E26+E27+E28+E29+E36+E38-1050000-737000-240000</f>
        <v>-5454941.7000000002</v>
      </c>
    </row>
    <row r="8" spans="1:14" ht="39" thickBot="1" x14ac:dyDescent="0.3">
      <c r="A8" s="5" t="s">
        <v>158</v>
      </c>
      <c r="B8" s="60"/>
      <c r="C8" s="60"/>
      <c r="D8" s="60">
        <v>-260</v>
      </c>
      <c r="E8" s="60"/>
      <c r="F8" s="60">
        <v>-260</v>
      </c>
      <c r="J8" s="69" t="s">
        <v>140</v>
      </c>
      <c r="K8" s="70" t="s">
        <v>141</v>
      </c>
      <c r="L8" s="68">
        <v>-838966.1399999999</v>
      </c>
      <c r="M8" s="68">
        <v>-493827.08000000007</v>
      </c>
      <c r="N8" s="68">
        <f>E20+E31</f>
        <v>-898002.71</v>
      </c>
    </row>
    <row r="9" spans="1:14" ht="39" thickBot="1" x14ac:dyDescent="0.3">
      <c r="A9" s="5" t="s">
        <v>168</v>
      </c>
      <c r="B9" s="60"/>
      <c r="C9" s="60"/>
      <c r="D9" s="60"/>
      <c r="E9" s="60">
        <v>-341</v>
      </c>
      <c r="F9" s="60">
        <v>-341</v>
      </c>
      <c r="J9" s="71" t="s">
        <v>142</v>
      </c>
      <c r="K9" s="70" t="s">
        <v>141</v>
      </c>
      <c r="L9" s="68">
        <v>-198436.28000000003</v>
      </c>
      <c r="M9" s="68">
        <v>-80154.869999999966</v>
      </c>
      <c r="N9" s="68">
        <f>E21+240000</f>
        <v>-95011.580000000016</v>
      </c>
    </row>
    <row r="10" spans="1:14" ht="30.75" thickBot="1" x14ac:dyDescent="0.3">
      <c r="A10" s="5" t="s">
        <v>159</v>
      </c>
      <c r="B10" s="60"/>
      <c r="C10" s="60"/>
      <c r="D10" s="60">
        <v>-15228</v>
      </c>
      <c r="E10" s="60"/>
      <c r="F10" s="60">
        <v>-15228</v>
      </c>
      <c r="J10" s="72" t="s">
        <v>143</v>
      </c>
      <c r="K10" s="70" t="s">
        <v>144</v>
      </c>
      <c r="L10" s="68"/>
      <c r="M10" s="68"/>
      <c r="N10" s="68"/>
    </row>
    <row r="11" spans="1:14" ht="51.75" thickBot="1" x14ac:dyDescent="0.3">
      <c r="A11" s="5" t="s">
        <v>86</v>
      </c>
      <c r="B11" s="60">
        <v>-68968.28</v>
      </c>
      <c r="C11" s="60">
        <v>-58601.45</v>
      </c>
      <c r="D11" s="60">
        <v>-57129</v>
      </c>
      <c r="E11" s="60">
        <v>-46617</v>
      </c>
      <c r="F11" s="60">
        <v>-231315.72999999998</v>
      </c>
      <c r="J11" s="73" t="s">
        <v>145</v>
      </c>
      <c r="K11" s="70" t="s">
        <v>146</v>
      </c>
      <c r="L11" s="68">
        <v>-169185.46999999997</v>
      </c>
      <c r="M11" s="68">
        <v>-161084.15000000014</v>
      </c>
      <c r="N11" s="68">
        <f>E17+E35+737000</f>
        <v>-40904.530000000144</v>
      </c>
    </row>
    <row r="12" spans="1:14" ht="51.75" thickBot="1" x14ac:dyDescent="0.3">
      <c r="A12" s="5" t="s">
        <v>169</v>
      </c>
      <c r="B12" s="60"/>
      <c r="C12" s="60"/>
      <c r="D12" s="60"/>
      <c r="E12" s="60">
        <v>-34692.630000000005</v>
      </c>
      <c r="F12" s="60">
        <v>-34692.630000000005</v>
      </c>
      <c r="J12" s="74" t="s">
        <v>147</v>
      </c>
      <c r="K12" s="70" t="s">
        <v>148</v>
      </c>
      <c r="L12" s="68">
        <v>-87136.14</v>
      </c>
      <c r="M12" s="68">
        <v>-93685.27</v>
      </c>
      <c r="N12" s="68">
        <f>E13</f>
        <v>-143083.24</v>
      </c>
    </row>
    <row r="13" spans="1:14" ht="31.5" thickTop="1" thickBot="1" x14ac:dyDescent="0.3">
      <c r="A13" s="84" t="s">
        <v>87</v>
      </c>
      <c r="B13" s="85">
        <v>-110068.69</v>
      </c>
      <c r="C13" s="85">
        <v>-87136.14</v>
      </c>
      <c r="D13" s="85">
        <v>-93685.26999999999</v>
      </c>
      <c r="E13" s="85">
        <v>-143083.24</v>
      </c>
      <c r="F13" s="85">
        <v>-433973.33999999997</v>
      </c>
      <c r="J13" s="75" t="s">
        <v>149</v>
      </c>
      <c r="K13" s="70" t="s">
        <v>150</v>
      </c>
      <c r="L13" s="76">
        <v>-76418.880000000005</v>
      </c>
      <c r="M13" s="76">
        <v>-38446.67</v>
      </c>
      <c r="N13" s="76">
        <f>E24+E61</f>
        <v>-74814.02</v>
      </c>
    </row>
    <row r="14" spans="1:14" ht="39.75" thickTop="1" thickBot="1" x14ac:dyDescent="0.3">
      <c r="A14" s="5" t="s">
        <v>170</v>
      </c>
      <c r="B14" s="60">
        <v>-1998.49</v>
      </c>
      <c r="C14" s="60"/>
      <c r="D14" s="60"/>
      <c r="E14" s="60">
        <v>-133895.47</v>
      </c>
      <c r="F14" s="60">
        <v>-135893.96</v>
      </c>
      <c r="J14" s="77" t="s">
        <v>151</v>
      </c>
      <c r="K14" s="70" t="s">
        <v>152</v>
      </c>
      <c r="L14" s="76">
        <v>-626815.63</v>
      </c>
      <c r="M14" s="76">
        <v>-807288.50999999989</v>
      </c>
      <c r="N14" s="76">
        <f>E49</f>
        <v>-428580.85000000003</v>
      </c>
    </row>
    <row r="15" spans="1:14" ht="15.75" thickBot="1" x14ac:dyDescent="0.3">
      <c r="A15" s="5" t="s">
        <v>171</v>
      </c>
      <c r="B15" s="60"/>
      <c r="C15" s="60"/>
      <c r="D15" s="60"/>
      <c r="E15" s="60">
        <v>-50102.479999999996</v>
      </c>
      <c r="F15" s="60">
        <v>-50102.479999999996</v>
      </c>
      <c r="J15" s="80" t="s">
        <v>69</v>
      </c>
      <c r="K15" s="65"/>
      <c r="L15" s="78">
        <f t="shared" ref="L15" si="0">SUM(L7:L14)</f>
        <v>-6313460.8499999996</v>
      </c>
      <c r="M15" s="78">
        <f>SUM(M7:M14)</f>
        <v>-6135682.6000000006</v>
      </c>
      <c r="N15" s="78">
        <f>SUM(N7:N14)</f>
        <v>-7135338.6299999999</v>
      </c>
    </row>
    <row r="16" spans="1:14" x14ac:dyDescent="0.25">
      <c r="A16" s="5" t="s">
        <v>172</v>
      </c>
      <c r="B16" s="60"/>
      <c r="C16" s="60"/>
      <c r="D16" s="60"/>
      <c r="E16" s="60">
        <v>-122612.67000000001</v>
      </c>
      <c r="F16" s="60">
        <v>-122612.67000000001</v>
      </c>
    </row>
    <row r="17" spans="1:6" x14ac:dyDescent="0.25">
      <c r="A17" s="5" t="s">
        <v>88</v>
      </c>
      <c r="B17" s="86">
        <v>-4050.63</v>
      </c>
      <c r="C17" s="86">
        <v>-16537.96</v>
      </c>
      <c r="D17" s="86">
        <v>-5816.06</v>
      </c>
      <c r="E17" s="86">
        <v>-38413.79</v>
      </c>
      <c r="F17" s="86">
        <v>-64818.439999999995</v>
      </c>
    </row>
    <row r="18" spans="1:6" x14ac:dyDescent="0.25">
      <c r="A18" s="5" t="s">
        <v>89</v>
      </c>
      <c r="B18" s="60">
        <v>-2598</v>
      </c>
      <c r="C18" s="60">
        <v>-2224</v>
      </c>
      <c r="D18" s="60">
        <v>-1332</v>
      </c>
      <c r="E18" s="60">
        <v>-1063.51</v>
      </c>
      <c r="F18" s="60">
        <v>-7217.51</v>
      </c>
    </row>
    <row r="19" spans="1:6" ht="15" customHeight="1" x14ac:dyDescent="0.25">
      <c r="A19" s="5" t="s">
        <v>90</v>
      </c>
      <c r="B19" s="87">
        <v>-138853.02000000002</v>
      </c>
      <c r="C19" s="87">
        <v>-157623.09000000005</v>
      </c>
      <c r="D19" s="87">
        <v>-132688.88</v>
      </c>
      <c r="E19" s="87">
        <v>-162753.84</v>
      </c>
      <c r="F19" s="87">
        <v>-591918.83000000007</v>
      </c>
    </row>
    <row r="20" spans="1:6" x14ac:dyDescent="0.25">
      <c r="A20" s="88" t="s">
        <v>91</v>
      </c>
      <c r="B20" s="89">
        <v>-283472.46999999997</v>
      </c>
      <c r="C20" s="89">
        <v>-501479.33999999997</v>
      </c>
      <c r="D20" s="89">
        <v>-146332.23000000001</v>
      </c>
      <c r="E20" s="89">
        <v>-460921</v>
      </c>
      <c r="F20" s="89">
        <v>-1392205.04</v>
      </c>
    </row>
    <row r="21" spans="1:6" x14ac:dyDescent="0.25">
      <c r="A21" s="61" t="s">
        <v>92</v>
      </c>
      <c r="B21" s="62">
        <v>-204117.56</v>
      </c>
      <c r="C21" s="62">
        <v>-198436.27999999994</v>
      </c>
      <c r="D21" s="62">
        <v>-80154.869999999966</v>
      </c>
      <c r="E21" s="62">
        <v>-335011.58</v>
      </c>
      <c r="F21" s="62">
        <v>-817720.29</v>
      </c>
    </row>
    <row r="22" spans="1:6" x14ac:dyDescent="0.25">
      <c r="A22" s="5" t="s">
        <v>93</v>
      </c>
      <c r="B22" s="60"/>
      <c r="C22" s="60"/>
      <c r="D22" s="60">
        <v>-483.92</v>
      </c>
      <c r="E22" s="60">
        <v>-280.43</v>
      </c>
      <c r="F22" s="60">
        <v>-764.35</v>
      </c>
    </row>
    <row r="23" spans="1:6" x14ac:dyDescent="0.25">
      <c r="A23" s="5" t="s">
        <v>94</v>
      </c>
      <c r="B23" s="60">
        <v>-1064.6399999999999</v>
      </c>
      <c r="C23" s="60">
        <v>-6811.48</v>
      </c>
      <c r="D23" s="60">
        <v>-4656.2299999999996</v>
      </c>
      <c r="E23" s="60">
        <v>-4694.51</v>
      </c>
      <c r="F23" s="60">
        <v>-17226.86</v>
      </c>
    </row>
    <row r="24" spans="1:6" x14ac:dyDescent="0.25">
      <c r="A24" s="5" t="s">
        <v>95</v>
      </c>
      <c r="B24" s="90">
        <v>-26018.04</v>
      </c>
      <c r="C24" s="90">
        <v>-33600</v>
      </c>
      <c r="D24" s="90"/>
      <c r="E24" s="90">
        <v>-2875.73</v>
      </c>
      <c r="F24" s="90">
        <v>-62493.770000000004</v>
      </c>
    </row>
    <row r="25" spans="1:6" x14ac:dyDescent="0.25">
      <c r="A25" s="5" t="s">
        <v>96</v>
      </c>
      <c r="B25" s="87">
        <v>-1367344.0000000002</v>
      </c>
      <c r="C25" s="87">
        <v>-1400370.12</v>
      </c>
      <c r="D25" s="87">
        <v>-1552777.77</v>
      </c>
      <c r="E25" s="87">
        <v>-1666989.66</v>
      </c>
      <c r="F25" s="87">
        <v>-5987481.5500000007</v>
      </c>
    </row>
    <row r="26" spans="1:6" x14ac:dyDescent="0.25">
      <c r="A26" s="5" t="s">
        <v>97</v>
      </c>
      <c r="B26" s="87">
        <v>-17480.190000000002</v>
      </c>
      <c r="C26" s="87">
        <v>-5988.28</v>
      </c>
      <c r="D26" s="87">
        <v>-49834.939999999995</v>
      </c>
      <c r="E26" s="87">
        <v>-8714.68</v>
      </c>
      <c r="F26" s="87">
        <v>-82018.09</v>
      </c>
    </row>
    <row r="27" spans="1:6" x14ac:dyDescent="0.25">
      <c r="A27" s="5" t="s">
        <v>98</v>
      </c>
      <c r="B27" s="87">
        <v>-532927.94000000006</v>
      </c>
      <c r="C27" s="87">
        <v>-638268.28999999992</v>
      </c>
      <c r="D27" s="87">
        <v>-694861.97</v>
      </c>
      <c r="E27" s="87">
        <v>-184218.50999999998</v>
      </c>
      <c r="F27" s="87">
        <v>-2050276.71</v>
      </c>
    </row>
    <row r="28" spans="1:6" x14ac:dyDescent="0.25">
      <c r="A28" s="5" t="s">
        <v>99</v>
      </c>
      <c r="B28" s="87">
        <v>-268870.68</v>
      </c>
      <c r="C28" s="87">
        <v>-259208.68</v>
      </c>
      <c r="D28" s="87">
        <v>-268247.03000000003</v>
      </c>
      <c r="E28" s="87">
        <v>-259976.13999999998</v>
      </c>
      <c r="F28" s="87">
        <v>-1056302.53</v>
      </c>
    </row>
    <row r="29" spans="1:6" x14ac:dyDescent="0.25">
      <c r="A29" s="5" t="s">
        <v>100</v>
      </c>
      <c r="B29" s="87">
        <v>-441086.61</v>
      </c>
      <c r="C29" s="87">
        <v>-617802.30999999994</v>
      </c>
      <c r="D29" s="87">
        <v>-741416.53</v>
      </c>
      <c r="E29" s="87">
        <v>-689890.06</v>
      </c>
      <c r="F29" s="87">
        <v>-2490195.5099999998</v>
      </c>
    </row>
    <row r="30" spans="1:6" x14ac:dyDescent="0.25">
      <c r="A30" s="5" t="s">
        <v>101</v>
      </c>
      <c r="B30" s="60">
        <v>-106512.8</v>
      </c>
      <c r="C30" s="60">
        <v>-132138.1</v>
      </c>
      <c r="D30" s="60">
        <v>-132706.93</v>
      </c>
      <c r="E30" s="60">
        <v>-87120</v>
      </c>
      <c r="F30" s="60">
        <v>-458477.83</v>
      </c>
    </row>
    <row r="31" spans="1:6" x14ac:dyDescent="0.25">
      <c r="A31" s="88" t="s">
        <v>102</v>
      </c>
      <c r="B31" s="89">
        <v>-336144.62999999995</v>
      </c>
      <c r="C31" s="89">
        <v>-337486.80000000005</v>
      </c>
      <c r="D31" s="89">
        <v>-347494.85</v>
      </c>
      <c r="E31" s="89">
        <v>-437081.71</v>
      </c>
      <c r="F31" s="89">
        <v>-1458207.99</v>
      </c>
    </row>
    <row r="32" spans="1:6" x14ac:dyDescent="0.25">
      <c r="A32" s="5" t="s">
        <v>103</v>
      </c>
      <c r="B32" s="60">
        <v>-4408552.8500000006</v>
      </c>
      <c r="C32" s="60">
        <v>-4154323.3399999994</v>
      </c>
      <c r="D32" s="60">
        <v>-3210447.82</v>
      </c>
      <c r="E32" s="60">
        <v>-5420477.7299999995</v>
      </c>
      <c r="F32" s="60">
        <v>-17193801.739999998</v>
      </c>
    </row>
    <row r="33" spans="1:6" x14ac:dyDescent="0.25">
      <c r="A33" s="5" t="s">
        <v>173</v>
      </c>
      <c r="B33" s="60"/>
      <c r="C33" s="60"/>
      <c r="D33" s="60"/>
      <c r="E33" s="60">
        <v>-68713.140000000014</v>
      </c>
      <c r="F33" s="60">
        <v>-68713.140000000014</v>
      </c>
    </row>
    <row r="34" spans="1:6" x14ac:dyDescent="0.25">
      <c r="A34" s="5" t="s">
        <v>104</v>
      </c>
      <c r="B34" s="60">
        <v>-2533781.4899999998</v>
      </c>
      <c r="C34" s="60">
        <v>-2786656.41</v>
      </c>
      <c r="D34" s="60">
        <v>-3131483.4300000006</v>
      </c>
      <c r="E34" s="60">
        <v>-2877502.9099999992</v>
      </c>
      <c r="F34" s="60">
        <v>-11329424.240000002</v>
      </c>
    </row>
    <row r="35" spans="1:6" x14ac:dyDescent="0.25">
      <c r="A35" s="5" t="s">
        <v>105</v>
      </c>
      <c r="B35" s="86">
        <v>-558335.21</v>
      </c>
      <c r="C35" s="86">
        <v>-602647.51000000013</v>
      </c>
      <c r="D35" s="86">
        <v>-605268.09</v>
      </c>
      <c r="E35" s="86">
        <v>-739490.74000000011</v>
      </c>
      <c r="F35" s="86">
        <v>-2505741.5500000003</v>
      </c>
    </row>
    <row r="36" spans="1:6" x14ac:dyDescent="0.25">
      <c r="A36" s="5" t="s">
        <v>106</v>
      </c>
      <c r="B36" s="87">
        <v>-218105.86</v>
      </c>
      <c r="C36" s="87">
        <v>-237241.53999999998</v>
      </c>
      <c r="D36" s="87">
        <v>-368.92999999999995</v>
      </c>
      <c r="E36" s="87"/>
      <c r="F36" s="87">
        <v>-455716.32999999996</v>
      </c>
    </row>
    <row r="37" spans="1:6" x14ac:dyDescent="0.25">
      <c r="A37" s="5" t="s">
        <v>107</v>
      </c>
      <c r="B37" s="60">
        <v>-1405212.9400000002</v>
      </c>
      <c r="C37" s="60">
        <v>-1306970.0599999998</v>
      </c>
      <c r="D37" s="60">
        <v>-1312656.2599999998</v>
      </c>
      <c r="E37" s="60">
        <v>-1320280.0299999998</v>
      </c>
      <c r="F37" s="60">
        <v>-5345119.2899999991</v>
      </c>
    </row>
    <row r="38" spans="1:6" x14ac:dyDescent="0.25">
      <c r="A38" s="5" t="s">
        <v>108</v>
      </c>
      <c r="B38" s="91">
        <v>-389977.71000000008</v>
      </c>
      <c r="C38" s="91">
        <v>-405439.70000000007</v>
      </c>
      <c r="D38" s="91">
        <v>-3680.5699999999997</v>
      </c>
      <c r="E38" s="92">
        <v>-455398.81</v>
      </c>
      <c r="F38" s="92">
        <v>-1254496.79</v>
      </c>
    </row>
    <row r="39" spans="1:6" x14ac:dyDescent="0.25">
      <c r="A39" s="5" t="s">
        <v>174</v>
      </c>
      <c r="B39" s="60"/>
      <c r="C39" s="60"/>
      <c r="D39" s="60"/>
      <c r="E39" s="60">
        <v>-2500</v>
      </c>
      <c r="F39" s="60">
        <v>-2500</v>
      </c>
    </row>
    <row r="40" spans="1:6" x14ac:dyDescent="0.25">
      <c r="A40" s="5" t="s">
        <v>109</v>
      </c>
      <c r="B40" s="60"/>
      <c r="C40" s="60"/>
      <c r="D40" s="60">
        <v>-27845.21</v>
      </c>
      <c r="E40" s="60"/>
      <c r="F40" s="60">
        <v>-27845.21</v>
      </c>
    </row>
    <row r="41" spans="1:6" x14ac:dyDescent="0.25">
      <c r="A41" s="5" t="s">
        <v>110</v>
      </c>
      <c r="B41" s="60">
        <v>-776.8</v>
      </c>
      <c r="C41" s="60">
        <v>-21958.2</v>
      </c>
      <c r="D41" s="60">
        <v>-457177.57999999996</v>
      </c>
      <c r="E41" s="60">
        <v>-410006.35</v>
      </c>
      <c r="F41" s="60">
        <v>-889918.92999999993</v>
      </c>
    </row>
    <row r="42" spans="1:6" x14ac:dyDescent="0.25">
      <c r="A42" s="5" t="s">
        <v>111</v>
      </c>
      <c r="B42" s="60">
        <v>-55903.450000000004</v>
      </c>
      <c r="C42" s="60">
        <v>-18322.46</v>
      </c>
      <c r="D42" s="60">
        <v>-2752.5</v>
      </c>
      <c r="E42" s="60"/>
      <c r="F42" s="60">
        <v>-76978.41</v>
      </c>
    </row>
    <row r="43" spans="1:6" x14ac:dyDescent="0.25">
      <c r="A43" s="5" t="s">
        <v>112</v>
      </c>
      <c r="B43" s="60">
        <v>-74426.78</v>
      </c>
      <c r="C43" s="60">
        <v>-6558.09</v>
      </c>
      <c r="D43" s="60"/>
      <c r="E43" s="60"/>
      <c r="F43" s="60">
        <v>-80984.87</v>
      </c>
    </row>
    <row r="44" spans="1:6" x14ac:dyDescent="0.25">
      <c r="A44" s="5" t="s">
        <v>113</v>
      </c>
      <c r="B44" s="60">
        <v>-384761</v>
      </c>
      <c r="C44" s="60"/>
      <c r="D44" s="60"/>
      <c r="E44" s="60"/>
      <c r="F44" s="60">
        <v>-384761</v>
      </c>
    </row>
    <row r="45" spans="1:6" x14ac:dyDescent="0.25">
      <c r="A45" s="5" t="s">
        <v>114</v>
      </c>
      <c r="B45" s="60">
        <v>-32800</v>
      </c>
      <c r="C45" s="60">
        <v>32800</v>
      </c>
      <c r="D45" s="60"/>
      <c r="E45" s="60"/>
      <c r="F45" s="60">
        <v>0</v>
      </c>
    </row>
    <row r="46" spans="1:6" x14ac:dyDescent="0.25">
      <c r="A46" s="5" t="s">
        <v>115</v>
      </c>
      <c r="B46" s="60"/>
      <c r="C46" s="60"/>
      <c r="D46" s="60">
        <v>-18270.169999999998</v>
      </c>
      <c r="E46" s="60"/>
      <c r="F46" s="60">
        <v>-18270.169999999998</v>
      </c>
    </row>
    <row r="47" spans="1:6" x14ac:dyDescent="0.25">
      <c r="A47" s="5" t="s">
        <v>116</v>
      </c>
      <c r="B47" s="60">
        <v>-9110.4600000000009</v>
      </c>
      <c r="C47" s="60"/>
      <c r="D47" s="60"/>
      <c r="E47" s="60"/>
      <c r="F47" s="60">
        <v>-9110.4600000000009</v>
      </c>
    </row>
    <row r="48" spans="1:6" x14ac:dyDescent="0.25">
      <c r="A48" s="5" t="s">
        <v>117</v>
      </c>
      <c r="B48" s="60"/>
      <c r="C48" s="60">
        <v>-500000</v>
      </c>
      <c r="D48" s="60"/>
      <c r="E48" s="60"/>
      <c r="F48" s="60">
        <v>-500000</v>
      </c>
    </row>
    <row r="49" spans="1:6" x14ac:dyDescent="0.25">
      <c r="A49" s="63" t="s">
        <v>118</v>
      </c>
      <c r="B49" s="64">
        <v>-845849.04999999993</v>
      </c>
      <c r="C49" s="64">
        <v>-626815.63000000012</v>
      </c>
      <c r="D49" s="64">
        <v>-384889.08999999997</v>
      </c>
      <c r="E49" s="64">
        <v>-428580.85000000003</v>
      </c>
      <c r="F49" s="64">
        <v>-2286134.62</v>
      </c>
    </row>
    <row r="50" spans="1:6" x14ac:dyDescent="0.25">
      <c r="A50" s="5" t="s">
        <v>119</v>
      </c>
      <c r="B50" s="60">
        <v>-636721.62</v>
      </c>
      <c r="C50" s="60"/>
      <c r="D50" s="60"/>
      <c r="E50" s="60"/>
      <c r="F50" s="60">
        <v>-636721.62</v>
      </c>
    </row>
    <row r="51" spans="1:6" x14ac:dyDescent="0.25">
      <c r="A51" s="5" t="s">
        <v>120</v>
      </c>
      <c r="B51" s="60">
        <v>-45732.38</v>
      </c>
      <c r="C51" s="60"/>
      <c r="D51" s="60"/>
      <c r="E51" s="60"/>
      <c r="F51" s="60">
        <v>-45732.38</v>
      </c>
    </row>
    <row r="52" spans="1:6" x14ac:dyDescent="0.25">
      <c r="A52" s="5" t="s">
        <v>160</v>
      </c>
      <c r="B52" s="60"/>
      <c r="C52" s="60"/>
      <c r="D52" s="60">
        <v>-421256.39999999991</v>
      </c>
      <c r="E52" s="60">
        <v>-839883.94</v>
      </c>
      <c r="F52" s="60">
        <v>-1261140.3399999999</v>
      </c>
    </row>
    <row r="53" spans="1:6" x14ac:dyDescent="0.25">
      <c r="A53" s="5" t="s">
        <v>121</v>
      </c>
      <c r="B53" s="60">
        <v>-547700.57999999996</v>
      </c>
      <c r="C53" s="60">
        <v>-670677.9</v>
      </c>
      <c r="D53" s="60">
        <v>-582710.33999999985</v>
      </c>
      <c r="E53" s="60">
        <v>-729363.03</v>
      </c>
      <c r="F53" s="60">
        <v>-2530451.8499999996</v>
      </c>
    </row>
    <row r="54" spans="1:6" x14ac:dyDescent="0.25">
      <c r="A54" s="5" t="s">
        <v>122</v>
      </c>
      <c r="B54" s="60">
        <v>-71527.66</v>
      </c>
      <c r="C54" s="60">
        <v>-43634.43</v>
      </c>
      <c r="D54" s="60"/>
      <c r="E54" s="60"/>
      <c r="F54" s="60">
        <v>-115162.09</v>
      </c>
    </row>
    <row r="55" spans="1:6" x14ac:dyDescent="0.25">
      <c r="A55" s="5" t="s">
        <v>123</v>
      </c>
      <c r="B55" s="60">
        <v>-54569.25</v>
      </c>
      <c r="C55" s="60"/>
      <c r="D55" s="60"/>
      <c r="E55" s="60"/>
      <c r="F55" s="60">
        <v>-54569.25</v>
      </c>
    </row>
    <row r="56" spans="1:6" x14ac:dyDescent="0.25">
      <c r="A56" s="5" t="s">
        <v>124</v>
      </c>
      <c r="B56" s="60">
        <v>2024.32</v>
      </c>
      <c r="C56" s="60"/>
      <c r="D56" s="60"/>
      <c r="E56" s="60"/>
      <c r="F56" s="60">
        <v>2024.32</v>
      </c>
    </row>
    <row r="57" spans="1:6" x14ac:dyDescent="0.25">
      <c r="A57" s="5" t="s">
        <v>125</v>
      </c>
      <c r="B57" s="60">
        <v>-146350.46000000002</v>
      </c>
      <c r="C57" s="60">
        <v>-165100.96</v>
      </c>
      <c r="D57" s="60">
        <v>-97165.209999999992</v>
      </c>
      <c r="E57" s="60">
        <v>-66519.23</v>
      </c>
      <c r="F57" s="60">
        <v>-475135.86</v>
      </c>
    </row>
    <row r="58" spans="1:6" x14ac:dyDescent="0.25">
      <c r="A58" s="5" t="s">
        <v>126</v>
      </c>
      <c r="B58" s="60"/>
      <c r="C58" s="60">
        <v>-7070.5</v>
      </c>
      <c r="D58" s="60"/>
      <c r="E58" s="60"/>
      <c r="F58" s="60">
        <v>-7070.5</v>
      </c>
    </row>
    <row r="59" spans="1:6" x14ac:dyDescent="0.25">
      <c r="A59" s="5" t="s">
        <v>127</v>
      </c>
      <c r="B59" s="60">
        <v>-544083.46000000008</v>
      </c>
      <c r="C59" s="60">
        <v>-393615.95</v>
      </c>
      <c r="D59" s="60">
        <v>-78852</v>
      </c>
      <c r="E59" s="60">
        <v>-76128</v>
      </c>
      <c r="F59" s="60">
        <v>-1092679.4100000001</v>
      </c>
    </row>
    <row r="60" spans="1:6" x14ac:dyDescent="0.25">
      <c r="A60" s="5" t="s">
        <v>128</v>
      </c>
      <c r="B60" s="60">
        <v>-23855.03</v>
      </c>
      <c r="C60" s="60">
        <v>-98587.199999999983</v>
      </c>
      <c r="D60" s="60">
        <v>-60286.909999999996</v>
      </c>
      <c r="E60" s="60">
        <v>-102007.58999999998</v>
      </c>
      <c r="F60" s="60">
        <v>-284736.73</v>
      </c>
    </row>
    <row r="61" spans="1:6" x14ac:dyDescent="0.25">
      <c r="A61" s="5" t="s">
        <v>129</v>
      </c>
      <c r="B61" s="90">
        <v>-60063.41</v>
      </c>
      <c r="C61" s="90">
        <v>-42818.879999999997</v>
      </c>
      <c r="D61" s="90">
        <v>-38446.67</v>
      </c>
      <c r="E61" s="90">
        <v>-71938.290000000008</v>
      </c>
      <c r="F61" s="90">
        <v>-213267.25000000003</v>
      </c>
    </row>
    <row r="62" spans="1:6" x14ac:dyDescent="0.25">
      <c r="A62" s="5" t="s">
        <v>161</v>
      </c>
      <c r="B62" s="87"/>
      <c r="C62" s="87"/>
      <c r="D62" s="87">
        <v>-2280</v>
      </c>
      <c r="E62" s="87"/>
      <c r="F62" s="87">
        <v>-2280</v>
      </c>
    </row>
    <row r="63" spans="1:6" x14ac:dyDescent="0.25">
      <c r="A63" s="5" t="s">
        <v>130</v>
      </c>
      <c r="B63" s="60">
        <v>-4484628.4499999993</v>
      </c>
      <c r="C63" s="60">
        <v>-4419268.25</v>
      </c>
      <c r="D63" s="60">
        <v>-3554461</v>
      </c>
      <c r="E63" s="60">
        <v>-2366119.67</v>
      </c>
      <c r="F63" s="60">
        <v>-14824477.369999999</v>
      </c>
    </row>
    <row r="64" spans="1:6" x14ac:dyDescent="0.25">
      <c r="A64" s="5" t="s">
        <v>131</v>
      </c>
      <c r="B64" s="60">
        <v>-3586.5</v>
      </c>
      <c r="C64" s="60">
        <v>-298618.89</v>
      </c>
      <c r="D64" s="60">
        <v>-3200</v>
      </c>
      <c r="E64" s="60"/>
      <c r="F64" s="60">
        <v>-305405.39</v>
      </c>
    </row>
    <row r="65" spans="1:6" x14ac:dyDescent="0.25">
      <c r="A65" s="5" t="s">
        <v>162</v>
      </c>
      <c r="B65" s="60"/>
      <c r="C65" s="60"/>
      <c r="D65" s="60">
        <v>-73005.83</v>
      </c>
      <c r="E65" s="60">
        <v>-96396.38</v>
      </c>
      <c r="F65" s="60">
        <v>-169402.21000000002</v>
      </c>
    </row>
    <row r="66" spans="1:6" x14ac:dyDescent="0.25">
      <c r="A66" s="5" t="s">
        <v>132</v>
      </c>
      <c r="B66" s="60">
        <v>-23508569.459999997</v>
      </c>
      <c r="C66" s="60">
        <v>-23996196.440000001</v>
      </c>
      <c r="D66" s="60">
        <v>-30039017.439999998</v>
      </c>
      <c r="E66" s="60">
        <v>-28657235.950000003</v>
      </c>
      <c r="F66" s="60">
        <v>-106201019.29000001</v>
      </c>
    </row>
    <row r="67" spans="1:6" x14ac:dyDescent="0.25">
      <c r="A67" s="5" t="s">
        <v>13</v>
      </c>
      <c r="B67" s="60">
        <v>-44954534.209999993</v>
      </c>
      <c r="C67" s="60">
        <v>-45223434.660000026</v>
      </c>
      <c r="D67" s="60">
        <v>-48709890.410000004</v>
      </c>
      <c r="E67" s="60">
        <v>-49969556.300000004</v>
      </c>
      <c r="F67" s="60">
        <v>-188857415.5799998</v>
      </c>
    </row>
  </sheetData>
  <mergeCells count="3">
    <mergeCell ref="J5:J6"/>
    <mergeCell ref="K5:K6"/>
    <mergeCell ref="L5:N5"/>
  </mergeCells>
  <pageMargins left="0.7" right="0.7" top="0.75" bottom="0.75" header="0.3" footer="0.3"/>
  <pageSetup paperSize="9" orientation="portrait" horizontalDpi="1200" verticalDpi="1200"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2DA314C7B0E85478C4ECC12A0EB1435" ma:contentTypeVersion="1" ma:contentTypeDescription="Skapa ett nytt dokument." ma:contentTypeScope="" ma:versionID="d4d63546cec9b49a793792ec827d69c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13ad6868349114a2b17eb22ccac2df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 ma:index="8" ma:displayName="Kommentarer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8B90044-0BE2-4E0B-AE1B-F8DBB42FE1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6FF5FDC-29E7-4366-BE1B-4D3961156C8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E6EA2F2-609D-443E-9E74-EF1E333DE960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Beräkning total OH 2017-2019</vt:lpstr>
      <vt:lpstr>Lönebas</vt:lpstr>
      <vt:lpstr>Sammanställning univ gemensamt</vt:lpstr>
      <vt:lpstr>Spec kostnader per avd</vt:lpstr>
      <vt:lpstr>Sammanställning fak gemensamt</vt:lpstr>
      <vt:lpstr>Underlag LTV-fak</vt:lpstr>
    </vt:vector>
  </TitlesOfParts>
  <Company>SLU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Anna Fogelberg</dc:creator>
  <cp:lastModifiedBy>Malin Klevebrand</cp:lastModifiedBy>
  <dcterms:created xsi:type="dcterms:W3CDTF">2016-12-02T12:56:00Z</dcterms:created>
  <dcterms:modified xsi:type="dcterms:W3CDTF">2020-03-30T06:40:06Z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0x010100B2DA314C7B0E85478C4ECC12A0EB1435</vt:lpwstr>
  </property>
</Properties>
</file>