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.slu.se\Home$\jennykj\Desktop\Tillfälligt\"/>
    </mc:Choice>
  </mc:AlternateContent>
  <bookViews>
    <workbookView xWindow="720" yWindow="390" windowWidth="20730" windowHeight="11760"/>
  </bookViews>
  <sheets>
    <sheet name="Beräkning total OH 2015-2017" sheetId="23" r:id="rId1"/>
    <sheet name="Lönebas" sheetId="30" r:id="rId2"/>
    <sheet name="Sammanställning univ gemensamt" sheetId="25" r:id="rId3"/>
    <sheet name="Spec kostnader per avd" sheetId="31" r:id="rId4"/>
    <sheet name="Sammanställning fak gemensamt" sheetId="29" r:id="rId5"/>
    <sheet name="Underlag LTV-fak" sheetId="33" r:id="rId6"/>
  </sheets>
  <calcPr calcId="162913"/>
  <pivotCaches>
    <pivotCache cacheId="1" r:id="rId7"/>
  </pivotCaches>
</workbook>
</file>

<file path=xl/calcChain.xml><?xml version="1.0" encoding="utf-8"?>
<calcChain xmlns="http://schemas.openxmlformats.org/spreadsheetml/2006/main">
  <c r="C31" i="29" l="1"/>
  <c r="D31" i="29"/>
  <c r="B31" i="29"/>
  <c r="C35" i="29"/>
  <c r="D35" i="29"/>
  <c r="B35" i="29"/>
  <c r="C49" i="25"/>
  <c r="D49" i="25"/>
  <c r="B49" i="25"/>
  <c r="C7" i="23" l="1"/>
  <c r="D7" i="23"/>
  <c r="B7" i="23"/>
  <c r="L14" i="33"/>
  <c r="K14" i="33"/>
  <c r="J14" i="33"/>
  <c r="L13" i="33"/>
  <c r="K13" i="33"/>
  <c r="J13" i="33"/>
  <c r="L12" i="33"/>
  <c r="K12" i="33"/>
  <c r="J12" i="33"/>
  <c r="L11" i="33"/>
  <c r="K11" i="33"/>
  <c r="K15" i="33" s="1"/>
  <c r="J11" i="33"/>
  <c r="L9" i="33"/>
  <c r="K9" i="33"/>
  <c r="J9" i="33"/>
  <c r="L8" i="33"/>
  <c r="K8" i="33"/>
  <c r="J8" i="33"/>
  <c r="L7" i="33"/>
  <c r="L15" i="33" s="1"/>
  <c r="K7" i="33"/>
  <c r="J7" i="33"/>
  <c r="J15" i="33" s="1"/>
  <c r="E6" i="30"/>
  <c r="E7" i="30"/>
  <c r="E8" i="30"/>
  <c r="E9" i="30"/>
  <c r="E10" i="30"/>
  <c r="E11" i="30"/>
  <c r="E5" i="30"/>
  <c r="D12" i="30"/>
  <c r="C12" i="30"/>
  <c r="B12" i="30"/>
  <c r="E12" i="30" l="1"/>
  <c r="E35" i="29" l="1"/>
  <c r="E31" i="29"/>
  <c r="D27" i="29"/>
  <c r="D29" i="29" s="1"/>
  <c r="D33" i="29" s="1"/>
  <c r="D36" i="29" s="1"/>
  <c r="C27" i="29"/>
  <c r="B27" i="29"/>
  <c r="E26" i="29"/>
  <c r="E25" i="29"/>
  <c r="E27" i="29" s="1"/>
  <c r="E24" i="29"/>
  <c r="D18" i="29"/>
  <c r="C18" i="29"/>
  <c r="B18" i="29"/>
  <c r="E17" i="29"/>
  <c r="E16" i="29"/>
  <c r="E15" i="29"/>
  <c r="E18" i="29" s="1"/>
  <c r="D9" i="29"/>
  <c r="C9" i="29"/>
  <c r="C29" i="29" s="1"/>
  <c r="C33" i="29" s="1"/>
  <c r="C36" i="29" s="1"/>
  <c r="B9" i="29"/>
  <c r="B29" i="29" s="1"/>
  <c r="B33" i="29" s="1"/>
  <c r="B36" i="29" s="1"/>
  <c r="E8" i="29"/>
  <c r="E7" i="29"/>
  <c r="E6" i="29"/>
  <c r="E9" i="29" s="1"/>
  <c r="E29" i="29" s="1"/>
  <c r="E33" i="29" s="1"/>
  <c r="D4" i="23" l="1"/>
  <c r="B4" i="23"/>
  <c r="C4" i="23"/>
  <c r="E36" i="29"/>
  <c r="D5" i="23"/>
  <c r="D3" i="23"/>
  <c r="E7" i="23"/>
  <c r="E3" i="23"/>
  <c r="D50" i="25"/>
  <c r="D47" i="25"/>
  <c r="D46" i="25"/>
  <c r="D44" i="25"/>
  <c r="C41" i="25"/>
  <c r="D41" i="25"/>
  <c r="B41" i="25"/>
  <c r="D9" i="23" l="1"/>
  <c r="B44" i="25" l="1"/>
  <c r="C44" i="25"/>
  <c r="C46" i="25" l="1"/>
  <c r="B46" i="25"/>
  <c r="E4" i="23" l="1"/>
  <c r="B47" i="25"/>
  <c r="C47" i="25"/>
  <c r="C50" i="25" l="1"/>
  <c r="C3" i="23"/>
  <c r="C5" i="23" s="1"/>
  <c r="C9" i="23" s="1"/>
  <c r="B50" i="25"/>
  <c r="B3" i="23"/>
  <c r="B5" i="23" s="1"/>
  <c r="B9" i="23" s="1"/>
  <c r="E5" i="23" l="1"/>
  <c r="E9" i="23" s="1"/>
</calcChain>
</file>

<file path=xl/comments1.xml><?xml version="1.0" encoding="utf-8"?>
<comments xmlns="http://schemas.openxmlformats.org/spreadsheetml/2006/main">
  <authors>
    <author>Thomas Welwert</author>
  </authors>
  <commentList>
    <comment ref="J7" authorId="0" shapeId="0">
      <text>
        <r>
          <rPr>
            <b/>
            <sz val="9"/>
            <color indexed="81"/>
            <rFont val="Tahoma"/>
            <charset val="1"/>
          </rPr>
          <t>Thomas Welwert:</t>
        </r>
        <r>
          <rPr>
            <sz val="9"/>
            <color indexed="81"/>
            <rFont val="Tahoma"/>
            <charset val="1"/>
          </rPr>
          <t xml:space="preserve">
Dekan rum 117 tkr
Mötesrum kansliet 50 tkr
Kostn från FU nämnd 150 tkr
Fak ledn mötesrum 400 tkr
</t>
        </r>
      </text>
    </comment>
    <comment ref="K7" authorId="0" shapeId="0">
      <text>
        <r>
          <rPr>
            <b/>
            <sz val="9"/>
            <color indexed="81"/>
            <rFont val="Tahoma"/>
            <charset val="1"/>
          </rPr>
          <t>Thomas Welwert:</t>
        </r>
        <r>
          <rPr>
            <sz val="9"/>
            <color indexed="81"/>
            <rFont val="Tahoma"/>
            <charset val="1"/>
          </rPr>
          <t xml:space="preserve">
Dekan rum 121
 tkr
Mötesrum kansliet 50 tkr
Fak ledn mötesrum 400 tkr
Kostn från FU nämnd 450 tk</t>
        </r>
      </text>
    </comment>
    <comment ref="L7" authorId="0" shapeId="0">
      <text>
        <r>
          <rPr>
            <b/>
            <sz val="9"/>
            <color indexed="81"/>
            <rFont val="Tahoma"/>
            <charset val="1"/>
          </rPr>
          <t>Thomas Welwert:</t>
        </r>
        <r>
          <rPr>
            <sz val="9"/>
            <color indexed="81"/>
            <rFont val="Tahoma"/>
            <charset val="1"/>
          </rPr>
          <t xml:space="preserve">
Dekan rum 100 tkr
Mötesrum kansliet 50 tkr
Fak ledn mötesrum 400 tkr
Kostn från FU nämnd 450 tkr</t>
        </r>
      </text>
    </comment>
    <comment ref="J11" authorId="0" shapeId="0">
      <text>
        <r>
          <rPr>
            <b/>
            <sz val="9"/>
            <color indexed="81"/>
            <rFont val="Tahoma"/>
            <charset val="1"/>
          </rPr>
          <t>Thomas Welwert:</t>
        </r>
        <r>
          <rPr>
            <sz val="9"/>
            <color indexed="81"/>
            <rFont val="Tahoma"/>
            <charset val="1"/>
          </rPr>
          <t xml:space="preserve">
150 tkr till ledning</t>
        </r>
      </text>
    </comment>
    <comment ref="K11" authorId="0" shapeId="0">
      <text>
        <r>
          <rPr>
            <b/>
            <sz val="9"/>
            <color indexed="81"/>
            <rFont val="Tahoma"/>
            <charset val="1"/>
          </rPr>
          <t>Thomas Welwert:</t>
        </r>
        <r>
          <rPr>
            <sz val="9"/>
            <color indexed="81"/>
            <rFont val="Tahoma"/>
            <charset val="1"/>
          </rPr>
          <t xml:space="preserve">
450 tkr till ledning</t>
        </r>
      </text>
    </comment>
    <comment ref="L11" authorId="0" shapeId="0">
      <text>
        <r>
          <rPr>
            <b/>
            <sz val="9"/>
            <color indexed="81"/>
            <rFont val="Tahoma"/>
            <charset val="1"/>
          </rPr>
          <t>Thomas Welwert:</t>
        </r>
        <r>
          <rPr>
            <sz val="9"/>
            <color indexed="81"/>
            <rFont val="Tahoma"/>
            <charset val="1"/>
          </rPr>
          <t xml:space="preserve">
450 tkr till ledning</t>
        </r>
      </text>
    </comment>
  </commentList>
</comments>
</file>

<file path=xl/connections.xml><?xml version="1.0" encoding="utf-8"?>
<connections xmlns="http://schemas.openxmlformats.org/spreadsheetml/2006/main">
  <connection id="1" odcFile="\\storage-al.slu.se\home$\tswe0001\My Documents\Mina datakällor\linskuber.slu.se Ekonomi LINSDW.odc" keepAlive="1" name="linskuber.slu.se Ekonomi LINSDW" type="5" refreshedVersion="5" background="1">
    <dbPr connection="Provider=MSOLAP.5;Integrated Security=SSPI;Persist Security Info=True;Initial Catalog=Ekonomi;Data Source=linskuber.slu.se;MDX Compatibility=1;Safety Options=2;MDX Missing Member Mode=Error" command="LINSDW" commandType="1"/>
    <olapPr sendLocale="1" rowDrillCount="1000"/>
  </connection>
  <connection id="2" keepAlive="1" name="linskuber.slu.se Ekonomi LINSDW1" type="5" refreshedVersion="4" background="1" saveData="1">
    <dbPr connection="Provider=MSOLAP.4;Integrated Security=SSPI;Persist Security Info=True;Initial Catalog=Ekonomi;Data Source=linskuber.slu.se;MDX Compatibility=1;Safety Options=2;MDX Missing Member Mode=Error" command="LINSDW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linskuber.slu.se Ekonomi LINSDW"/>
    <s v="{[Organisation - fakultet].[Fakultet].&amp;[F]}"/>
    <s v="{[Redovisningsområde].[Redovisningsområde].&amp;[5 - Gem verksamheter]}"/>
    <s v="{[Organisation - institution].[Organisation - institution].[All].UNKNOWNMEMBER,[Organisation - institution].[Organisation - institution].[Institutionsbenämning].&amp;[546-BTC],[Organisation - institution].[Organisation - institution].[Institutionsbenämning].&amp;[450-KEMI],[Organisation - institution].[Organisation - institution].[Institutionsbenämning].&amp;[925-NOVA],[Organisation - institution].[Organisation - institution].[Institutionsbenämning].&amp;[123-LÖVSTA],[Organisation - institution].[Organisation - institution].[Institutionsbenämning].&amp;[640-Movium],[Organisation - institution].[Organisation - institution].[Institutionsbenämning].&amp;[415-Ekologi],[Organisation - institution].[Organisation - institution].[Institutionsbenämning].&amp;[510-EKONOMI],[Organisation - institution].[Organisation - institution].[Institutionsbenämning].&amp;[270-BIOENERGI],[Organisation - institution].[Organisation - institution].[Institutionsbenämning].&amp;[105-STIPENDIER],[Organisation - institution].[Organisation - institution].[Institutionsbenämning].&amp;[115-FYTOTRONEN],[Organisation - institution].[Organisation - institution].[Institutionsbenämning].&amp;[634-Agrosystem],[Organisation - institution].[Organisation - institution].[Institutionsbenämning].&amp;[150-Biblioteket],[Organisation - institution].[Organisation - institution].[Institutionsbenämning].&amp;[160-SLU OMVÄRLD],[Organisation - institution].[Organisation - institution].[Institutionsbenämning].&amp;[480-VÄXTBIOLOGI],[Organisation - institution].[Organisation - institution].[Institutionsbenämning].&amp;[633-Hortikultur],[Organisation - institution].[Organisation - institution].[Institutionsbenämning].&amp;[999-SLU, TOTALT],[Organisation - institution].[Organisation - institution].[Institutionsbenämning].&amp;[300-SKOGSEKONOMI],[Organisation - institution].[Organisation - institution].[Institutionsbenämning].&amp;[404-VÄXTPATOLOGI],[Organisation - institution].[Organisation - institution].[Institutionsbenämning].&amp;[460-MIKROBIOLOGI],[Organisation - institution].[Organisation - institution].[Institutionsbenämning].&amp;[106-Djursjukhuset],[Organisation - institution].[Organisation - institution].[Institutionsbenämning].&amp;[128-FORSKARSKOLOR],[Organisation - institution].[Organisation - institution].[Institutionsbenämning].&amp;[595-Stad och land],[Organisation - institution].[Organisation - institution].[Institutionsbenämning].&amp;[642-Växtförädling],[Organisation - institution].[Organisation - institution].[Institutionsbenämning].&amp;[660-VÄXTVETENSKAP],[Organisation - institution].[Organisation - institution].[Institutionsbenämning].&amp;[911-ARTDATABANKEN],[Organisation - institution].[Organisation - institution].[Institutionsbenämning].&amp;[923-SLU MILJÖDATA],[Organisation - institution].[Organisation - institution].[Institutionsbenämning].&amp;[Institution okänd],[Organisation - institution].[Organisation - institution].[Institutionsbenämning].&amp;[100-SLU, GEMENSAMT],[Organisation - institution].[Organisation - institution].[Institutionsbenämning].&amp;[129-Omvärld Alnarp],[Organisation - institution].[Organisation - institution].[Institutionsbenämning].&amp;[365-LÖVTRÄDSODLING],[Organisation - institution].[Organisation - institution].[Institutionsbenämning].&amp;[435-Mark och miljö],[Organisation - institution].[Organisation - institution].[Institutionsbenämning].&amp;[639-Odlingsenheten],[Organisation - institution].[Organisation - institution].[Institutionsbenämning].&amp;[883-VH-intendentur],[Organisation - institution].[Organisation - institution].[Institutionsbenämning].&amp;[935-IT-avdelningen],[Organisation - institution].[Organisation - institution].[Institutionsbenämning].&amp;[104-DONATIONSFONDEN],[Organisation - institution].[Organisation - institution].[Institutionsbenämning].&amp;[670-HUSDJURSGENETIK],[Organisation - institution].[Organisation - institution].[Institutionsbenämning].&amp;[885-Intendentur MVM],[Organisation - institution].[Organisation - institution].[Institutionsbenämning].&amp;[952-HVC, ÖVNINGSLAB],[Organisation - institution].[Organisation - institution].[Institutionsbenämning].&amp;[991-PLATSCHEF SKARA],[Organisation - institution].[Organisation - institution].[Institutionsbenämning].&amp;[275-SKOGSHUSHÅLLNING],[Organisation - institution].[Organisation - institution].[Institutionsbenämning].&amp;[280-Vatten och miljö],[Organisation - institution].[Organisation - institution].[Institutionsbenämning].&amp;[360-SKOGLIG MARKLÄRA],[Organisation - institution].[Organisation - institution].[Institutionsbenämning].&amp;[420-MOLEKYLÄRBIOLOGI],[Organisation - institution].[Organisation - institution].[Institutionsbenämning].&amp;[977-LEDNINGSKANSLIET],[Organisation - institution].[Organisation - institution].[Institutionsbenämning].&amp;[996-INTERNREVISIONEN],[Organisation - institution].[Organisation - institution].[Institutionsbenämning].&amp;[210-Skogsmästarskolan],[Organisation - institution].[Organisation - institution].[Institutionsbenämning].&amp;[231-Skogens produkter],[Organisation - institution].[Organisation - institution].[Institutionsbenämning].&amp;[565-ENERGI OCH TEKNIK],[Organisation - institution].[Organisation - institution].[Institutionsbenämning].&amp;[632-Växtskyddsbiologi],[Organisation - institution].[Organisation - institution].[Institutionsbenämning].&amp;[121-Partnerskap Alnarp],[Organisation - institution].[Organisation - institution].[Institutionsbenämning].&amp;[122-Movium Partnerskap],[Organisation - institution].[Organisation - institution].[Institutionsbenämning].&amp;[127-BIOTRONEN I ALNARP],[Organisation - institution].[Organisation - institution].[Institutionsbenämning].&amp;[135-Akvatiska resurser],[Organisation - institution].[Organisation - institution].[Institutionsbenämning].&amp;[954-KEMISKT ÖVNINGSLAB],[Organisation - institution].[Organisation - institution].[Institutionsbenämning].&amp;[984-EKONOMIAVDELNINGEN],[Organisation - institution].[Organisation - institution].[Institutionsbenämning].&amp;[110-S-FAK * UPPHÖR 2003],[Organisation - institution].[Organisation - institution].[Institutionsbenämning].&amp;[126-SYDSVENSK FORSKNING],[Organisation - institution].[Organisation - institution].[Institutionsbenämning].&amp;[130-V-FAK * UPPHÖR 2003],[Organisation - institution].[Organisation - institution].[Institutionsbenämning].&amp;[550-LIVSMEDELSVETENSKAP],[Organisation - institution].[Organisation - institution].[Institutionsbenämning].&amp;[636-Landskapsarkitektur],[Organisation - institution].[Organisation - institution].[Institutionsbenämning].&amp;[637-Landskapsutveckling],[Organisation - institution].[Organisation - institution].[Institutionsbenämning].&amp;[985-PERSONALAVDELNINGEN],[Organisation - institution].[Organisation - institution].[Institutionsbenämning].&amp;[251-Vilt, Fisk och Miljö],[Organisation - institution].[Organisation - institution].[Institutionsbenämning].&amp;[714-KLINISKA VETENSKAPER],[Organisation - institution].[Organisation - institution].[Institutionsbenämning].&amp;[715-Kliniska vetenskaper],[Organisation - institution].[Organisation - institution].[Institutionsbenämning].&amp;[951-GENETISKT ÖVNINGSLAB],[Organisation - institution].[Organisation - institution].[Institutionsbenämning].&amp;[120-JLT-FAK * UPPHÖR 2003],[Organisation - institution].[Organisation - institution].[Institutionsbenämning].&amp;[350-SKOGLIG LANDSKAPSVÅRD],[Organisation - institution].[Organisation - institution].[Institutionsbenämning].&amp;[445-FÄLTFORSKNINGSENHETEN],[Organisation - institution].[Organisation - institution].[Institutionsbenämning].&amp;[955-EKOLOGISKT ÖVNINGSLAB],[Organisation - institution].[Organisation - institution].[Institutionsbenämning].&amp;[979-PLANERINGSAVDELNINGEN],[Organisation - institution].[Organisation - institution].[Institutionsbenämning].&amp;[980-UNIVERSITETSLEDNINGEN],[Organisation - institution].[Organisation - institution].[Institutionsbenämning].&amp;[107-Ambulatoriska kliniken],[Organisation - institution].[Organisation - institution].[Institutionsbenämning].&amp;[116-CENTRUM FÖR BILDANALYS],[Organisation - institution].[Organisation - institution].[Institutionsbenämning].&amp;[500-Växtproduktionsekologi],[Organisation - institution].[Organisation - institution].[Institutionsbenämning].&amp;[711-MOLEKYLÄR BIOVETENSKAP],[Organisation - institution].[Organisation - institution].[Institutionsbenämning].&amp;[882-ENHETEN FÖR RENSKÖTSEL],[Organisation - institution].[Organisation - institution].[Institutionsbenämning].&amp;[884-Intendentur BioCentrum],[Organisation - institution].[Organisation - institution].[Institutionsbenämning].&amp;[888-VHC gemensamt - VH fak],[Organisation - institution].[Organisation - institution].[Institutionsbenämning].&amp;[P-GAMLA KODER FRÅN BUS M M],[Organisation - institution].[Organisation - institution].[Institutionsbenämning].&amp;[102-FASTIGHETSFÖRVALTNINGEN],[Organisation - institution].[Organisation - institution].[Institutionsbenämning].&amp;[103-LOKALHYROR OCH ARRENDEN],[Organisation - institution].[Organisation - institution].[Institutionsbenämning].&amp;[108-FISKERIFORSKNINGSFARTYG],[Organisation - institution].[Organisation - institution].[Institutionsbenämning].&amp;[643-Biosystem och teknologi],[Organisation - institution].[Organisation - institution].[Institutionsbenämning].&amp;[295-SYDSVENSK SKOGSVETENSKAP],[Organisation - institution].[Organisation - institution].[Institutionsbenämning].&amp;[260-Skoglig resurshushållning],[Organisation - institution].[Organisation - institution].[Institutionsbenämning].&amp;[932-KOMMUNIKATIONSAVDELNINGEN],[Organisation - institution].[Organisation - institution].[Institutionsbenämning].&amp;[950-VÄXTBIOLOGISKT ÖVNINGSLAB],[Organisation - institution].[Organisation - institution].[Institutionsbenämning].&amp;[140-Skogs och jordbruksdriften],[Organisation - institution].[Organisation - institution].[Institutionsbenämning].&amp;[355-SKOGLIG PRODUKTIONSEKOLOGI],[Organisation - institution].[Organisation - institution].[Institutionsbenämning].&amp;[591-ENHETEN FÖR TEMA LANDSBYGD],[Organisation - institution].[Organisation - institution].[Institutionsbenämning].&amp;[610-LANDSKAPSPLANERING, ALNARP],[Organisation - institution].[Organisation - institution].[Institutionsbenämning].&amp;[635-Lantbrukets byggnadsteknik],[Organisation - institution].[Organisation - institution].[Institutionsbenämning].&amp;[646-Institutionsadministration],[Organisation - institution].[Organisation - institution].[Institutionsbenämning].&amp;[880-HUSDJURENS MILJÖ OCH HÄLSA],[Organisation - institution].[Organisation - institution].[Institutionsbenämning].&amp;[886-Intendentur Ekologicentrum],[Organisation - institution].[Organisation - institution].[Institutionsbenämning].&amp;[241-Skogens ekologi och skötsel],[Organisation - institution].[Organisation - institution].[Institutionsbenämning].&amp;[760-KIRURGI OCH MEDICIN, SMÅDJUR],[Organisation - institution].[Organisation - institution].[Institutionsbenämning].&amp;[924-CENTRUM F UTHÅLLIGT LANTBRUK],[Organisation - institution].[Organisation - institution].[Institutionsbenämning].&amp;[953-MARKVETENSKAPLIGT ÖVNINGSLAB],[Organisation - institution].[Organisation - institution].[Institutionsbenämning].&amp;[540-Norrländsk jordbruksvetenskap],[Organisation - institution].[Organisation - institution].[Institutionsbenämning].&amp;[650-HUSDJURENS UTFODRING OCH VÅRD],[Organisation - institution].[Organisation - institution].[Institutionsbenämning].&amp;[875-VHC Utbildningsadministration],[Organisation - institution].[Organisation - institution].[Institutionsbenämning].&amp;[893-FAKULTETEN FÖR SKOGSVETENSKAP],[Organisation - institution].[Organisation - institution].[Institutionsbenämning].&amp;[981-UNIVERSITETSLEDNINGENS KANSLI],[Organisation - institution].[Organisation - institution].[Institutionsbenämning].&amp;[560-LANDSKAPS- OCH TRÄDGÅRDSTEKNIK],[Organisation - institution].[Organisation - institution].[Institutionsbenämning].&amp;[910-CENTRUM FÖR BIOLOGISK MÅNGFALD],[Organisation - institution].[Organisation - institution].[Institutionsbenämning].&amp;[330-SKOGLIG GENETIK O VÄXTFYSIOLOGI],[Organisation - institution].[Organisation - institution].[Institutionsbenämning].&amp;[440-EKOLOGI OCH VÄXTPRODUKTIONSLÄRA],[Organisation - institution].[Organisation - institution].[Institutionsbenämning].&amp;[712-ANATOMI,  FYSIOLOGI OCH BIOKEMI],[Organisation - institution].[Organisation - institution].[Institutionsbenämning].&amp;[956-Speciallokaler för undervisning],[Organisation - institution].[Organisation - institution].[Institutionsbenämning].&amp;[922-CENTRUM FÖR REPRODUKTIONSBIOLOGI],[Organisation - institution].[Organisation - institution].[Institutionsbenämning].&amp;[109-STYRELSENS STRATEGISKA SATSNINGAR],[Organisation - institution].[Organisation - institution].[Institutionsbenämning].&amp;[200-Enheten för skoglig fältforskning],[Organisation - institution].[Organisation - institution].[Institutionsbenämning].&amp;[390-Skoglig mykologi och växtpatologi],[Organisation - institution].[Organisation - institution].[Institutionsbenämning].&amp;[887-Intendentur Landskap och samhälle],[Organisation - institution].[Organisation - institution].[Institutionsbenämning].&amp;[641-POM, Programmet för odlad mångfald],[Organisation - institution].[Organisation - institution].[Institutionsbenämning].&amp;[934-AVD FÖR JURIDIK, EKONOMI, PERSONAL],[Organisation - institution].[Organisation - institution].[Institutionsbenämning].&amp;[600-JORDBRUKETS BIOSYSTEM OCH TEKNOLOGI],[Organisation - institution].[Organisation - institution].[Institutionsbenämning].&amp;[973-FAKULTETSKANSLI SKOGSVETENSKAP UMEÅ],[Organisation - institution].[Organisation - institution].[Institutionsbenämning].&amp;[645-Enheten för samverkan och utveckling],[Organisation - institution].[Organisation - institution].[Institutionsbenämning].&amp;[425-Institutionen för kemi och bioteknologi],[Organisation - institution].[Organisation - institution].[Institutionsbenämning].&amp;[545-SKOGENS BIOMATERIAL OCH TEKNOLOGI (SBT)],[Organisation - institution].[Organisation - institution].[Institutionsbenämning].&amp;[631-Växtförädling och bioteknik, t o m 2012],[Organisation - institution].[Organisation - institution].[Institutionsbenämning].&amp;[929-SCAW Nationellt centrum för djurvälfärd],[Organisation - institution].[Organisation - institution].[Institutionsbenämning].&amp;[638-Arbetsvetenskap, ekonomi och miljöpsykologi],[Organisation - institution].[Organisation - institution].[Institutionsbenämning].&amp;[713-BIOMEDICIN OCH VETERINÄR FOLKHÄLSOVETENSKAP],[Organisation - institution].[Organisation - institution].[Institutionsbenämning].&amp;[928-KOMPETENSCENTRUM FÖR KEMISKA BEKÄMPNINGSMEDEL],[Organisation - institution].[Organisation - institution].[Institutionsbenämning].&amp;[644-Landskapsarkitektur, planering och förvaltning],[Organisation - institution].[Organisation - institution].[Institutionsbenämning].&amp;[894-FAKULTETEN F NATURRESURSER OCH LANTBRUKSVETENSKAP],[Organisation - institution].[Organisation - institution].[Institutionsbenämning].&amp;[895-FAKULTETEN F VETERINÄRMEDICIN O HUSDJURSVETENSKAP],[Organisation - institution].[Organisation - institution].[Institutionsbenämning].&amp;[896-FAKULTETEN F LANDSKAPSPL., TRÄDGÅRDS- O JORDBR.VET],[Organisation - institution].[Organisation - institution].[Institutionsbenämning].&amp;[974-FAKULTETSKANSLI NATURRESURSER O LANTBRUKSVETENSKAP],[Organisation - institution].[Organisation - institution].[Institutionsbenämning].&amp;[975-FAKULTETSKANSLI VETERINÄRMEDICIN OCH HUSDJURSVETEN],[Organisation - institution].[Organisation - institution].[Institutionsbenämning].&amp;[976-FAK.KANSLI LANDSKAPSPLAN., TRÄDGÅRDS- O JORDBR.VET]}"/>
    <s v="{[Organisation - institution].[Organisation - institution].[Institutionsbenämning].&amp;[896-FAKULTETEN F LANDSKAPSPL., TRÄDGÅRDS- O JORDBR.VET]}"/>
    <s v="{[Budgetkonto].[Budgetkontohierarki med kod].[Budgetkontokategori benämning].&amp;[70-Avskrivningar],[Budgetkonto].[Budgetkontohierarki med kod].[Budgetkontokategori benämning].&amp;[60-Lokalkostnader],[Budgetkonto].[Budgetkontohierarki med kod].[Budgetkontokategori benämning].&amp;[65-Driftkostnader],[Budgetkonto].[Budgetkontohierarki med kod].[Budgetkontokategori benämning].&amp;[50-Personalkostnader],[Budgetkonto].[Budgetkontohierarki med kod].[Budgetkontokategori benämning].&amp;[99-Saldo flyttade projekt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<sst xmlns="http://schemas.openxmlformats.org/spreadsheetml/2006/main" count="450" uniqueCount="164">
  <si>
    <t>Fakultet</t>
  </si>
  <si>
    <t>F</t>
  </si>
  <si>
    <t>Organisation - institution</t>
  </si>
  <si>
    <t>2015</t>
  </si>
  <si>
    <t>Utfall</t>
  </si>
  <si>
    <t>Radetiketter</t>
  </si>
  <si>
    <t>5 - Gem verksamheter</t>
  </si>
  <si>
    <t>31-Uppdragsintäkter</t>
  </si>
  <si>
    <t>32-Bidragsintäkter</t>
  </si>
  <si>
    <t>33-Övriga intäkter</t>
  </si>
  <si>
    <t>34-Tilldelning enl verksamhetsplan</t>
  </si>
  <si>
    <t>50-Personalkostnader</t>
  </si>
  <si>
    <t>60-Lokalkostnader</t>
  </si>
  <si>
    <t>65-Driftkostnader</t>
  </si>
  <si>
    <t>Totalsumma</t>
  </si>
  <si>
    <t>Andel tilldelningsfinansiering</t>
  </si>
  <si>
    <t>Schablon tilldelningsfinansierade kostnader totalt</t>
  </si>
  <si>
    <t>Redovisningsområde</t>
  </si>
  <si>
    <t>932-KOMMUNIKATIONSAVDELNINGEN</t>
  </si>
  <si>
    <t>935-IT-avdelningen</t>
  </si>
  <si>
    <t>973-FAKULTETSKANSLI SKOGSVETENSKAP UMEÅ</t>
  </si>
  <si>
    <t>974-FAKULTETSKANSLI NATURRESURSER O LANTBRUKSVETENSKAP</t>
  </si>
  <si>
    <t>975-FAKULTETSKANSLI VETERINÄRMEDICIN OCH HUSDJURSVETEN</t>
  </si>
  <si>
    <t>976-FAK.KANSLI LANDSKAPSPLAN., TRÄDGÅRDS- O JORDBR.VET</t>
  </si>
  <si>
    <t>977-LEDNINGSKANSLIET</t>
  </si>
  <si>
    <t>979-PLANERINGSAVDELNINGEN</t>
  </si>
  <si>
    <t>980-UNIVERSITETSLEDNINGEN</t>
  </si>
  <si>
    <t>984-EKONOMIAVDELNINGEN</t>
  </si>
  <si>
    <t>985-PERSONALAVDELNINGEN</t>
  </si>
  <si>
    <t>991-PLATSCHEF SKARA</t>
  </si>
  <si>
    <t>996-INTERNREVISIONEN</t>
  </si>
  <si>
    <t>(flera objekt)</t>
  </si>
  <si>
    <t>LTV</t>
  </si>
  <si>
    <t>NJ</t>
  </si>
  <si>
    <t>S</t>
  </si>
  <si>
    <t>VH</t>
  </si>
  <si>
    <t>Totalta kostnader redovisningsområde gemensam administration</t>
  </si>
  <si>
    <t>Lönebas</t>
  </si>
  <si>
    <t>Påslagsprocent</t>
  </si>
  <si>
    <t>5010-Löner</t>
  </si>
  <si>
    <t>5060-Övriga personalkostnader</t>
  </si>
  <si>
    <t>6570-Övriga driftkostnader</t>
  </si>
  <si>
    <t>6550-Publikationer, utbildn material</t>
  </si>
  <si>
    <t>6540-Frakter transp o resor</t>
  </si>
  <si>
    <t>6530-Telekommunikation o post</t>
  </si>
  <si>
    <t>6520-Köpta tjänster exkl utb uppdrag</t>
  </si>
  <si>
    <t>6515-Förbrukningsmaterial</t>
  </si>
  <si>
    <t>6510-Förbrukningsinventarier</t>
  </si>
  <si>
    <t>60-Lokalhyra</t>
  </si>
  <si>
    <t>5050-Internrepresentation och personalvård</t>
  </si>
  <si>
    <t>5040-Personalrekrytering</t>
  </si>
  <si>
    <t>5030-Kursavgifter</t>
  </si>
  <si>
    <t>5020-Traktamenten och bilersättningar</t>
  </si>
  <si>
    <t>3350-Övriga intäkter</t>
  </si>
  <si>
    <t>3340-Arrende- och hyresintäkter</t>
  </si>
  <si>
    <t>3330-Försäljn jordb-, trädg- och skogsprod</t>
  </si>
  <si>
    <t>3320-Försäljn kurser och konferenser</t>
  </si>
  <si>
    <t>3310-Försäljn publikation, repro och maskinuthyrning</t>
  </si>
  <si>
    <t>3120-Konsultuppdrag</t>
  </si>
  <si>
    <t>3110-Utbildningsuppdrag</t>
  </si>
  <si>
    <t>Kolumnetiketter</t>
  </si>
  <si>
    <t>Urval Universitetsadm</t>
  </si>
  <si>
    <t>Urval gemensam administration</t>
  </si>
  <si>
    <t>Urval organisation: kärnverksamheten (LTV, NJ, S, VH)</t>
  </si>
  <si>
    <t>Urval konto: 50101, 50102, 5010, 5015, 5885</t>
  </si>
  <si>
    <t>Urval redovisningsområde: GU, FO &amp; FOMA</t>
  </si>
  <si>
    <t>34-Intern tilldelning</t>
  </si>
  <si>
    <t>30-Statsanslag</t>
  </si>
  <si>
    <t>6560-Stipendier o resestipendier m m</t>
  </si>
  <si>
    <t>Utfall universitetsgemensamma kostnader</t>
  </si>
  <si>
    <t>Utfall fakultetsgemensamma kostnader</t>
  </si>
  <si>
    <t>Totalt</t>
  </si>
  <si>
    <t>5 - Gem verksamheter Summa</t>
  </si>
  <si>
    <t>Totala kostnader universitets- &amp; fakultetsgemensamt</t>
  </si>
  <si>
    <r>
      <t xml:space="preserve">OH-beräkning Jordbruksverket, </t>
    </r>
    <r>
      <rPr>
        <sz val="11"/>
        <color theme="1"/>
        <rFont val="Calibri"/>
        <family val="2"/>
        <scheme val="minor"/>
      </rPr>
      <t>tkr</t>
    </r>
  </si>
  <si>
    <t>2016</t>
  </si>
  <si>
    <t>S-fak kst 8930000</t>
  </si>
  <si>
    <t>NJ-fak kst 8940010</t>
  </si>
  <si>
    <t>VH-fak kst 8950101</t>
  </si>
  <si>
    <t>Kostnader LTV-fak enl underlag</t>
  </si>
  <si>
    <t>exkl 70 Avskrivningar</t>
  </si>
  <si>
    <t>99-Semesterkostnader</t>
  </si>
  <si>
    <t xml:space="preserve">Urval: </t>
  </si>
  <si>
    <t>exkl 90 Overhead</t>
  </si>
  <si>
    <t>OH-grundande kostnader på fakultetsnivå</t>
  </si>
  <si>
    <t>2017</t>
  </si>
  <si>
    <t>6525-Utbildningsuppdrag</t>
  </si>
  <si>
    <t>Urval alla avd exkl 101 Sakansvar, 931 Infra och 933 Utbildningsavd</t>
  </si>
  <si>
    <t>2015-2017</t>
  </si>
  <si>
    <t>Totalt kostnader S, NJ, VH</t>
  </si>
  <si>
    <t>Kostnader S, NJ, VH, LTV</t>
  </si>
  <si>
    <r>
      <t>Utfall,</t>
    </r>
    <r>
      <rPr>
        <sz val="11"/>
        <color theme="1"/>
        <rFont val="Calibri"/>
        <family val="2"/>
        <scheme val="minor"/>
      </rPr>
      <t xml:space="preserve"> tkr</t>
    </r>
  </si>
  <si>
    <r>
      <t>Utfall</t>
    </r>
    <r>
      <rPr>
        <sz val="11"/>
        <color theme="1"/>
        <rFont val="Calibri"/>
        <family val="2"/>
        <scheme val="minor"/>
      </rPr>
      <t>, tkr</t>
    </r>
  </si>
  <si>
    <t>896003 - Emeritus</t>
  </si>
  <si>
    <t>896004 - Avskrivningar Agricum</t>
  </si>
  <si>
    <t>896010 - Grundutbildningsnämnden</t>
  </si>
  <si>
    <t>896011 - Programutskott Landskap</t>
  </si>
  <si>
    <t>896014 - Programutskott Trädgård</t>
  </si>
  <si>
    <t>896020 - Forskarutbildningsnämnden</t>
  </si>
  <si>
    <t>896021 - Disputationer</t>
  </si>
  <si>
    <t>896030 - Fakultetsnämnden</t>
  </si>
  <si>
    <t>896031 - Lärarförslagsnämnden</t>
  </si>
  <si>
    <t>896032 - Docentnämnden</t>
  </si>
  <si>
    <t>896033 - LTJ's valberedning</t>
  </si>
  <si>
    <t>896034 - Stipendiekommittén</t>
  </si>
  <si>
    <t>896035 - Lika villkors arbete</t>
  </si>
  <si>
    <t>896040 - Dekanus</t>
  </si>
  <si>
    <t>896041 - Dekanus kallade möte</t>
  </si>
  <si>
    <t>896042 - Vicedekanus GU</t>
  </si>
  <si>
    <t>896043 - Vicedekanus FU</t>
  </si>
  <si>
    <t>896044 - Prodekanus</t>
  </si>
  <si>
    <t>896045 - Ortspengar</t>
  </si>
  <si>
    <t>896046 - Ordf lärarförslagsnämnd</t>
  </si>
  <si>
    <t>896047 - Prefekt</t>
  </si>
  <si>
    <t>896049 - Programstudierektorer  GU</t>
  </si>
  <si>
    <t>896050 - Studierektor FU</t>
  </si>
  <si>
    <t>896052 - Vicedekanus Internationalisering</t>
  </si>
  <si>
    <t>896053 - Stf Prefekt</t>
  </si>
  <si>
    <t>896054 - Vicedekalnus FO</t>
  </si>
  <si>
    <t>896800 - Anslagsfördelning till inst</t>
  </si>
  <si>
    <t>896811 - Forskarskolor</t>
  </si>
  <si>
    <t>896814 - Forskarutbildning övrigt</t>
  </si>
  <si>
    <t>896818 - Handlingsplan LTV stategi</t>
  </si>
  <si>
    <t>896825 - Studds</t>
  </si>
  <si>
    <t>896831 - Klimatfonden</t>
  </si>
  <si>
    <t>896849 - GU medel</t>
  </si>
  <si>
    <t>896852 - UN-Paeagogiskutveckling-2015</t>
  </si>
  <si>
    <t>896866 - Mistra Urban Future</t>
  </si>
  <si>
    <t>896870 - INFORMATION OCH MARKNADSFÖRING</t>
  </si>
  <si>
    <t>896871 - Strukturstöd labbutrustning</t>
  </si>
  <si>
    <t>896872 - Studentpoolen</t>
  </si>
  <si>
    <t>896880 - Strategi och utveckling</t>
  </si>
  <si>
    <t>896881 - Strategi och utveckling,balanserade medel</t>
  </si>
  <si>
    <t>896882 - KON-medel Internationella nätverk</t>
  </si>
  <si>
    <t>896884 - Institutionsförändring 2013</t>
  </si>
  <si>
    <t>896888 - FGI</t>
  </si>
  <si>
    <t>896889 - Fak.gemensamma ämnesområden</t>
  </si>
  <si>
    <t>896891 - Kunskapsparken, Ultuna</t>
  </si>
  <si>
    <t>896910 - Särskilda kostnader fakulteten</t>
  </si>
  <si>
    <t>896911 - Reg samv kommittén</t>
  </si>
  <si>
    <t>896914 - Avskrivningar Campus</t>
  </si>
  <si>
    <t>896916 - Gem lokalkostnader</t>
  </si>
  <si>
    <t>896918 - Handlingsplan LTV strategi</t>
  </si>
  <si>
    <t>TOM - TOM</t>
  </si>
  <si>
    <t>896-FAKULTETEN F LANDSKAPSPL., TRÄDGÅRDS- O JORDBR.VET</t>
  </si>
  <si>
    <t>Budgetkontohierarki med kod</t>
  </si>
  <si>
    <t>Kostnad</t>
  </si>
  <si>
    <t>Innehåll</t>
  </si>
  <si>
    <t>Kostnader utan OH</t>
  </si>
  <si>
    <t>Fakultetsledning</t>
  </si>
  <si>
    <t>Bl.a. dekan, prodekan, vicedekaner och fakultetsnämnd samt drift, t.ex. kontorslokaler och övriga driftskostnader.</t>
  </si>
  <si>
    <t>Lärarförslagsnämnd</t>
  </si>
  <si>
    <t>Resor och arvoden för sakkunniga samt övriga mindre nämndkostnader.</t>
  </si>
  <si>
    <t>Docentnämnd</t>
  </si>
  <si>
    <t>Övriga nämnder och utskott</t>
  </si>
  <si>
    <t>Mindre kostnader för övriga nämnder och utskott.</t>
  </si>
  <si>
    <t>Forskarutbildnings-nämnd</t>
  </si>
  <si>
    <t>Studierektorer för forskarutbildningen samt övriga mindre nämndkostnader.</t>
  </si>
  <si>
    <t>Programnämnd</t>
  </si>
  <si>
    <t>Resor och övriga mindre nämndkostnader, programstudierektorer inkluderas inte</t>
  </si>
  <si>
    <t>Lika villkorsverksamhet och arbetsmiljö</t>
  </si>
  <si>
    <t>Lika villkorsarbete och arbete med arbetsmiljö.</t>
  </si>
  <si>
    <t>Information och marknadsföring</t>
  </si>
  <si>
    <t>En bas för information och marknadsföring, exempelvis mässor och evenemang.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</si>
</sst>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r_-;\-* #,##0.00\ _k_r_-;_-* &quot;-&quot;??\ _k_r_-;_-@_-"/>
    <numFmt numFmtId="164" formatCode="#,##0,"/>
    <numFmt numFmtId="165" formatCode="0.0%"/>
    <numFmt numFmtId="166" formatCode="#,##0_ ;[Red]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scheme val="minor"/>
    </font>
    <font>
      <sz val="11"/>
      <color rgb="FF9C6500"/>
      <name val="Calibri"/>
      <scheme val="minor"/>
    </font>
    <font>
      <sz val="11"/>
      <color rgb="FF006100"/>
      <name val="Calibri"/>
      <scheme val="minor"/>
    </font>
    <font>
      <sz val="11"/>
      <color rgb="FF3F3F76"/>
      <name val="Calibri"/>
      <scheme val="minor"/>
    </font>
    <font>
      <sz val="11"/>
      <color rgb="FF9C0006"/>
      <name val="Calibri"/>
      <scheme val="minor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2"/>
      </patternFill>
    </fill>
    <fill>
      <patternFill patternType="solid">
        <fgColor theme="2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double">
        <color rgb="FFFF8001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4" applyNumberFormat="0" applyAlignment="0" applyProtection="0"/>
    <xf numFmtId="0" fontId="8" fillId="13" borderId="5" applyNumberFormat="0" applyAlignment="0" applyProtection="0"/>
    <xf numFmtId="0" fontId="9" fillId="13" borderId="4" applyNumberFormat="0" applyAlignment="0" applyProtection="0"/>
    <xf numFmtId="0" fontId="1" fillId="14" borderId="7" applyNumberFormat="0" applyFont="0" applyAlignment="0" applyProtection="0"/>
  </cellStyleXfs>
  <cellXfs count="96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left" indent="1"/>
    </xf>
    <xf numFmtId="0" fontId="2" fillId="2" borderId="0" xfId="0" applyFont="1" applyFill="1"/>
    <xf numFmtId="164" fontId="2" fillId="2" borderId="0" xfId="0" applyNumberFormat="1" applyFont="1" applyFill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 indent="2"/>
    </xf>
    <xf numFmtId="164" fontId="0" fillId="3" borderId="0" xfId="0" applyNumberFormat="1" applyFill="1"/>
    <xf numFmtId="165" fontId="0" fillId="3" borderId="0" xfId="1" applyNumberFormat="1" applyFont="1" applyFill="1"/>
    <xf numFmtId="0" fontId="2" fillId="4" borderId="0" xfId="0" applyFont="1" applyFill="1"/>
    <xf numFmtId="165" fontId="2" fillId="4" borderId="0" xfId="1" applyNumberFormat="1" applyFont="1" applyFill="1"/>
    <xf numFmtId="0" fontId="0" fillId="0" borderId="0" xfId="0" applyAlignment="1">
      <alignment horizontal="left" indent="2"/>
    </xf>
    <xf numFmtId="164" fontId="2" fillId="5" borderId="0" xfId="0" applyNumberFormat="1" applyFont="1" applyFill="1"/>
    <xf numFmtId="164" fontId="2" fillId="5" borderId="1" xfId="0" applyNumberFormat="1" applyFont="1" applyFill="1" applyBorder="1"/>
    <xf numFmtId="164" fontId="0" fillId="5" borderId="0" xfId="0" applyNumberFormat="1" applyFill="1"/>
    <xf numFmtId="164" fontId="0" fillId="5" borderId="1" xfId="0" applyNumberFormat="1" applyFill="1" applyBorder="1"/>
    <xf numFmtId="164" fontId="2" fillId="0" borderId="1" xfId="0" applyNumberFormat="1" applyFont="1" applyBorder="1" applyAlignment="1">
      <alignment horizontal="left"/>
    </xf>
    <xf numFmtId="164" fontId="2" fillId="5" borderId="2" xfId="0" applyNumberFormat="1" applyFont="1" applyFill="1" applyBorder="1" applyAlignment="1">
      <alignment horizontal="left"/>
    </xf>
    <xf numFmtId="164" fontId="2" fillId="5" borderId="0" xfId="0" applyNumberFormat="1" applyFont="1" applyFill="1" applyAlignment="1">
      <alignment horizontal="right"/>
    </xf>
    <xf numFmtId="164" fontId="2" fillId="5" borderId="1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5" borderId="0" xfId="0" applyFont="1" applyFill="1"/>
    <xf numFmtId="0" fontId="2" fillId="5" borderId="1" xfId="0" applyFont="1" applyFill="1" applyBorder="1"/>
    <xf numFmtId="0" fontId="2" fillId="5" borderId="2" xfId="0" applyFont="1" applyFill="1" applyBorder="1" applyAlignment="1">
      <alignment horizontal="left"/>
    </xf>
    <xf numFmtId="0" fontId="0" fillId="0" borderId="0" xfId="0" applyFont="1"/>
    <xf numFmtId="164" fontId="2" fillId="5" borderId="0" xfId="0" applyNumberFormat="1" applyFont="1" applyFill="1" applyBorder="1" applyAlignment="1">
      <alignment horizontal="right"/>
    </xf>
    <xf numFmtId="0" fontId="2" fillId="5" borderId="0" xfId="0" applyFont="1" applyFill="1" applyAlignment="1">
      <alignment horizontal="right"/>
    </xf>
    <xf numFmtId="0" fontId="2" fillId="7" borderId="0" xfId="0" applyFont="1" applyFill="1"/>
    <xf numFmtId="0" fontId="2" fillId="5" borderId="1" xfId="0" applyFont="1" applyFill="1" applyBorder="1" applyAlignment="1">
      <alignment horizontal="right"/>
    </xf>
    <xf numFmtId="0" fontId="2" fillId="7" borderId="1" xfId="0" applyFont="1" applyFill="1" applyBorder="1"/>
    <xf numFmtId="166" fontId="0" fillId="0" borderId="0" xfId="0" applyNumberFormat="1" applyAlignment="1">
      <alignment horizontal="right"/>
    </xf>
    <xf numFmtId="166" fontId="0" fillId="7" borderId="0" xfId="0" applyNumberFormat="1" applyFont="1" applyFill="1"/>
    <xf numFmtId="166" fontId="2" fillId="5" borderId="2" xfId="0" applyNumberFormat="1" applyFont="1" applyFill="1" applyBorder="1" applyAlignment="1">
      <alignment horizontal="right"/>
    </xf>
    <xf numFmtId="166" fontId="2" fillId="5" borderId="2" xfId="0" applyNumberFormat="1" applyFont="1" applyFill="1" applyBorder="1"/>
    <xf numFmtId="166" fontId="2" fillId="2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0" fontId="2" fillId="6" borderId="0" xfId="0" applyFont="1" applyFill="1"/>
    <xf numFmtId="166" fontId="2" fillId="6" borderId="0" xfId="0" applyNumberFormat="1" applyFont="1" applyFill="1" applyAlignment="1">
      <alignment horizontal="right"/>
    </xf>
    <xf numFmtId="9" fontId="2" fillId="8" borderId="0" xfId="1" applyFont="1" applyFill="1"/>
    <xf numFmtId="165" fontId="2" fillId="8" borderId="0" xfId="1" applyNumberFormat="1" applyFont="1" applyFill="1" applyAlignment="1">
      <alignment horizontal="right"/>
    </xf>
    <xf numFmtId="164" fontId="2" fillId="5" borderId="0" xfId="0" applyNumberFormat="1" applyFont="1" applyFill="1" applyBorder="1"/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left"/>
    </xf>
    <xf numFmtId="164" fontId="0" fillId="0" borderId="3" xfId="0" applyNumberFormat="1" applyFont="1" applyBorder="1" applyAlignment="1">
      <alignment horizontal="right"/>
    </xf>
    <xf numFmtId="164" fontId="2" fillId="2" borderId="0" xfId="0" applyNumberFormat="1" applyFont="1" applyFill="1" applyBorder="1" applyAlignment="1">
      <alignment horizontal="left"/>
    </xf>
    <xf numFmtId="164" fontId="2" fillId="5" borderId="2" xfId="0" applyNumberFormat="1" applyFont="1" applyFill="1" applyBorder="1"/>
    <xf numFmtId="164" fontId="2" fillId="0" borderId="1" xfId="0" applyNumberFormat="1" applyFont="1" applyBorder="1"/>
    <xf numFmtId="0" fontId="2" fillId="0" borderId="0" xfId="0" applyFont="1"/>
    <xf numFmtId="164" fontId="2" fillId="5" borderId="0" xfId="0" quotePrefix="1" applyNumberFormat="1" applyFont="1" applyFill="1" applyBorder="1" applyAlignment="1">
      <alignment horizontal="right"/>
    </xf>
    <xf numFmtId="166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164" fontId="2" fillId="0" borderId="0" xfId="0" applyNumberFormat="1" applyFont="1"/>
    <xf numFmtId="164" fontId="2" fillId="0" borderId="0" xfId="0" applyNumberFormat="1" applyFont="1" applyAlignment="1">
      <alignment horizontal="left" indent="1"/>
    </xf>
    <xf numFmtId="164" fontId="2" fillId="0" borderId="1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5" borderId="2" xfId="0" applyNumberFormat="1" applyFont="1" applyFill="1" applyBorder="1" applyAlignment="1">
      <alignment horizontal="right"/>
    </xf>
    <xf numFmtId="4" fontId="0" fillId="0" borderId="0" xfId="0" applyNumberFormat="1"/>
    <xf numFmtId="0" fontId="11" fillId="15" borderId="6" xfId="0" applyFont="1" applyFill="1" applyBorder="1" applyAlignment="1">
      <alignment horizontal="left"/>
    </xf>
    <xf numFmtId="4" fontId="11" fillId="15" borderId="6" xfId="0" applyNumberFormat="1" applyFont="1" applyFill="1" applyBorder="1"/>
    <xf numFmtId="0" fontId="11" fillId="16" borderId="6" xfId="0" applyFont="1" applyFill="1" applyBorder="1" applyAlignment="1">
      <alignment horizontal="left"/>
    </xf>
    <xf numFmtId="4" fontId="12" fillId="11" borderId="0" xfId="0" applyNumberFormat="1" applyFont="1" applyFill="1"/>
    <xf numFmtId="4" fontId="13" fillId="9" borderId="0" xfId="0" applyNumberFormat="1" applyFont="1" applyFill="1"/>
    <xf numFmtId="0" fontId="14" fillId="12" borderId="4" xfId="0" applyFont="1" applyFill="1" applyBorder="1" applyAlignment="1">
      <alignment horizontal="left"/>
    </xf>
    <xf numFmtId="4" fontId="14" fillId="12" borderId="4" xfId="0" applyNumberFormat="1" applyFont="1" applyFill="1" applyBorder="1"/>
    <xf numFmtId="0" fontId="0" fillId="14" borderId="7" xfId="0" applyFill="1" applyBorder="1" applyAlignment="1">
      <alignment horizontal="left"/>
    </xf>
    <xf numFmtId="4" fontId="0" fillId="14" borderId="7" xfId="0" applyNumberFormat="1" applyFill="1" applyBorder="1"/>
    <xf numFmtId="4" fontId="15" fillId="10" borderId="0" xfId="0" applyNumberFormat="1" applyFont="1" applyFill="1"/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 wrapText="1"/>
    </xf>
    <xf numFmtId="0" fontId="16" fillId="17" borderId="13" xfId="0" applyFont="1" applyFill="1" applyBorder="1" applyAlignment="1">
      <alignment vertical="center" wrapText="1"/>
    </xf>
    <xf numFmtId="0" fontId="4" fillId="9" borderId="14" xfId="4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3" fontId="17" fillId="18" borderId="13" xfId="0" applyNumberFormat="1" applyFont="1" applyFill="1" applyBorder="1" applyAlignment="1">
      <alignment horizontal="center" vertical="center" wrapText="1"/>
    </xf>
    <xf numFmtId="0" fontId="7" fillId="12" borderId="16" xfId="7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14" borderId="17" xfId="10" applyFont="1" applyBorder="1" applyAlignment="1">
      <alignment vertical="center" wrapText="1"/>
    </xf>
    <xf numFmtId="0" fontId="9" fillId="13" borderId="16" xfId="9" applyBorder="1" applyAlignment="1">
      <alignment vertical="center" wrapText="1"/>
    </xf>
    <xf numFmtId="0" fontId="6" fillId="11" borderId="14" xfId="6" applyBorder="1" applyAlignment="1">
      <alignment vertical="center" wrapText="1"/>
    </xf>
    <xf numFmtId="0" fontId="10" fillId="16" borderId="18" xfId="0" applyFont="1" applyFill="1" applyBorder="1" applyAlignment="1">
      <alignment horizontal="left"/>
    </xf>
    <xf numFmtId="0" fontId="5" fillId="10" borderId="14" xfId="5" applyBorder="1" applyAlignment="1">
      <alignment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0" fontId="8" fillId="13" borderId="19" xfId="8" applyBorder="1" applyAlignment="1">
      <alignment vertical="center" wrapText="1"/>
    </xf>
    <xf numFmtId="0" fontId="16" fillId="17" borderId="12" xfId="0" applyFont="1" applyFill="1" applyBorder="1" applyAlignment="1">
      <alignment vertical="center" wrapText="1"/>
    </xf>
    <xf numFmtId="3" fontId="18" fillId="17" borderId="13" xfId="0" applyNumberFormat="1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right"/>
    </xf>
    <xf numFmtId="0" fontId="16" fillId="17" borderId="8" xfId="0" applyFont="1" applyFill="1" applyBorder="1" applyAlignment="1">
      <alignment vertical="center" wrapText="1"/>
    </xf>
    <xf numFmtId="0" fontId="16" fillId="17" borderId="12" xfId="0" applyFont="1" applyFill="1" applyBorder="1" applyAlignment="1">
      <alignment vertical="center" wrapText="1"/>
    </xf>
    <xf numFmtId="0" fontId="16" fillId="17" borderId="9" xfId="0" applyFont="1" applyFill="1" applyBorder="1" applyAlignment="1">
      <alignment horizontal="center" vertical="center" wrapText="1"/>
    </xf>
    <xf numFmtId="0" fontId="16" fillId="17" borderId="10" xfId="0" applyFont="1" applyFill="1" applyBorder="1" applyAlignment="1">
      <alignment horizontal="center" vertical="center" wrapText="1"/>
    </xf>
    <xf numFmtId="0" fontId="16" fillId="17" borderId="11" xfId="0" applyFont="1" applyFill="1" applyBorder="1" applyAlignment="1">
      <alignment horizontal="center" vertical="center" wrapText="1"/>
    </xf>
  </cellXfs>
  <cellStyles count="11">
    <cellStyle name="Anteckning" xfId="10" builtinId="10"/>
    <cellStyle name="Beräkning" xfId="9" builtinId="22"/>
    <cellStyle name="Bra" xfId="4" builtinId="26"/>
    <cellStyle name="Comma 2" xfId="3"/>
    <cellStyle name="Dålig" xfId="5" builtinId="27"/>
    <cellStyle name="Indata" xfId="7" builtinId="20"/>
    <cellStyle name="Neutral" xfId="6" builtinId="28"/>
    <cellStyle name="Normal" xfId="0" builtinId="0"/>
    <cellStyle name="Normal 2" xfId="2"/>
    <cellStyle name="Procent" xfId="1" builtinId="5"/>
    <cellStyle name="Utdata" xfId="8" builtinId="21"/>
  </cellStyles>
  <dxfs count="46"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numFmt numFmtId="4" formatCode="#,##0.00"/>
    </dxf>
    <dxf>
      <alignment vertical="center" wrapText="1" readingOrder="0"/>
    </dxf>
    <dxf>
      <alignment vertical="center" wrapText="1" readingOrder="0"/>
    </dxf>
    <dxf>
      <font>
        <color rgb="FFFF0000"/>
      </font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A7D00"/>
        <name val="Calibri"/>
        <scheme val="minor"/>
      </font>
      <border diagonalUp="0" diagonalDown="0" outline="0">
        <left/>
        <right/>
        <top/>
        <bottom style="double">
          <color rgb="FFFF80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A7D00"/>
        <name val="Calibri"/>
        <scheme val="minor"/>
      </font>
      <border diagonalUp="0" diagonalDown="0" outline="0">
        <left/>
        <right/>
        <top/>
        <bottom style="double">
          <color rgb="FFFF8001"/>
        </bottom>
      </border>
    </dxf>
    <dxf>
      <font>
        <b/>
        <color theme="0"/>
      </font>
      <fill>
        <patternFill patternType="solid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6500"/>
        <name val="Calibri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5"/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Calibri"/>
        <scheme val="minor"/>
      </font>
      <fill>
        <patternFill patternType="solid">
          <fgColor indexed="65"/>
          <bgColor rgb="FFFFCC99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ill>
        <patternFill patternType="solid">
          <fgColor indexed="65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ill>
        <patternFill patternType="solid">
          <fgColor indexed="65"/>
          <bgColor rgb="FFFFFFCC"/>
        </patternFill>
      </fill>
      <border diagonalUp="0" diagonalDown="0" outline="0"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6500"/>
        <name val="Calibri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6500"/>
        <name val="Calibri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6500"/>
        <name val="Calibri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6500"/>
        <name val="Calibri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6500"/>
        <name val="Calibri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6500"/>
        <name val="Calibri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numFmt numFmtId="4" formatCode="#,##0.0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9525</xdr:rowOff>
    </xdr:from>
    <xdr:to>
      <xdr:col>7</xdr:col>
      <xdr:colOff>19050</xdr:colOff>
      <xdr:row>11</xdr:row>
      <xdr:rowOff>9525</xdr:rowOff>
    </xdr:to>
    <xdr:sp macro="" textlink="">
      <xdr:nvSpPr>
        <xdr:cNvPr id="2" name="textruta 1"/>
        <xdr:cNvSpPr txBox="1"/>
      </xdr:nvSpPr>
      <xdr:spPr>
        <a:xfrm>
          <a:off x="6181725" y="1343025"/>
          <a:ext cx="329565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Linskuben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söker ut löneunderlag för för alla fakulteter och institutioner </a:t>
          </a:r>
          <a:endParaRPr lang="sv-SE">
            <a:effectLst/>
          </a:endParaRPr>
        </a:p>
        <a:p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exkl fakultetsgem och instgem verksamhet</a:t>
          </a:r>
          <a:endParaRPr lang="sv-SE">
            <a:effectLst/>
          </a:endParaRPr>
        </a:p>
      </xdr:txBody>
    </xdr:sp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Thomas Welwert" refreshedDate="43157.562417129629" backgroundQuery="1" createdVersion="5" refreshedVersion="5" minRefreshableVersion="3" recordCount="0" supportSubquery="1" supportAdvancedDrill="1">
  <cacheSource type="external" connectionId="1"/>
  <cacheFields count="18">
    <cacheField name="[Measures].[Utfall]" caption="Utfall" numFmtId="0" hierarchy="148" level="32767"/>
    <cacheField name="[Fritt Fält].[Fritt fält med kod].[Fritt fält med kod]" caption="Fritt fält med kod" numFmtId="0" hierarchy="37" level="1">
      <sharedItems count="54">
        <s v="[Fritt Fält].[Fritt fält med kod].&amp;[896003 - Emeritus]" c="896003 - Emeritus"/>
        <s v="[Fritt Fält].[Fritt fält med kod].&amp;[896004 - Avskrivningar Agricum]" c="896004 - Avskrivningar Agricum"/>
        <s v="[Fritt Fält].[Fritt fält med kod].&amp;[896010 - Grundutbildningsnämnden]" c="896010 - Grundutbildningsnämnden"/>
        <s v="[Fritt Fält].[Fritt fält med kod].&amp;[896011 - Programutskott Landskap]" c="896011 - Programutskott Landskap"/>
        <s v="[Fritt Fält].[Fritt fält med kod].&amp;[896014 - Programutskott Trädgård]" c="896014 - Programutskott Trädgård"/>
        <s v="[Fritt Fält].[Fritt fält med kod].&amp;[896020 - Forskarutbildningsnämnden]" c="896020 - Forskarutbildningsnämnden"/>
        <s v="[Fritt Fält].[Fritt fält med kod].&amp;[896021 - Disputationer]" c="896021 - Disputationer"/>
        <s v="[Fritt Fält].[Fritt fält med kod].&amp;[896030 - Fakultetsnämnden]" c="896030 - Fakultetsnämnden"/>
        <s v="[Fritt Fält].[Fritt fält med kod].&amp;[896031 - Lärarförslagsnämnden]" c="896031 - Lärarförslagsnämnden"/>
        <s v="[Fritt Fält].[Fritt fält med kod].&amp;[896032 - Docentnämnden]" c="896032 - Docentnämnden"/>
        <s v="[Fritt Fält].[Fritt fält med kod].&amp;[896033 - LTJ's valberedning]" c="896033 - LTJ's valberedning"/>
        <s v="[Fritt Fält].[Fritt fält med kod].&amp;[896034 - Stipendiekommittén]" c="896034 - Stipendiekommittén"/>
        <s v="[Fritt Fält].[Fritt fält med kod].&amp;[896035 - Lika villkors arbete]" c="896035 - Lika villkors arbete"/>
        <s v="[Fritt Fält].[Fritt fält med kod].&amp;[896040 - Dekanus]" c="896040 - Dekanus"/>
        <s v="[Fritt Fält].[Fritt fält med kod].&amp;[896041 - Dekanus kallade möte]" c="896041 - Dekanus kallade möte"/>
        <s v="[Fritt Fält].[Fritt fält med kod].&amp;[896042 - Vicedekanus GU]" c="896042 - Vicedekanus GU"/>
        <s v="[Fritt Fält].[Fritt fält med kod].&amp;[896043 - Vicedekanus FU]" c="896043 - Vicedekanus FU"/>
        <s v="[Fritt Fält].[Fritt fält med kod].&amp;[896044 - Prodekanus]" c="896044 - Prodekanus"/>
        <s v="[Fritt Fält].[Fritt fält med kod].&amp;[896045 - Ortspengar]" c="896045 - Ortspengar"/>
        <s v="[Fritt Fält].[Fritt fält med kod].&amp;[896046 - Ordf lärarförslagsnämnd]" c="896046 - Ordf lärarförslagsnämnd"/>
        <s v="[Fritt Fält].[Fritt fält med kod].&amp;[896047 - Prefekt]" c="896047 - Prefekt"/>
        <s v="[Fritt Fält].[Fritt fält med kod].&amp;[896049 - Programstudierektorer  GU]" c="896049 - Programstudierektorer  GU"/>
        <s v="[Fritt Fält].[Fritt fält med kod].&amp;[896050 - Studierektor FU]" c="896050 - Studierektor FU"/>
        <s v="[Fritt Fält].[Fritt fält med kod].&amp;[896052 - Vicedekanus Internationalisering]" c="896052 - Vicedekanus Internationalisering"/>
        <s v="[Fritt Fält].[Fritt fält med kod].&amp;[896053 - Stf Prefekt]" c="896053 - Stf Prefekt"/>
        <s v="[Fritt Fält].[Fritt fält med kod].&amp;[896054 - Vicedekalnus FO]" c="896054 - Vicedekalnus FO"/>
        <s v="[Fritt Fält].[Fritt fält med kod].&amp;[896800 - Anslagsfördelning till inst]" c="896800 - Anslagsfördelning till inst"/>
        <s v="[Fritt Fält].[Fritt fält med kod].&amp;[896811 - Forskarskolor]" c="896811 - Forskarskolor"/>
        <s v="[Fritt Fält].[Fritt fält med kod].&amp;[896814 - Forskarutbildning övrigt]" c="896814 - Forskarutbildning övrigt"/>
        <s v="[Fritt Fält].[Fritt fält med kod].&amp;[896818 - Handlingsplan LTV stategi]" c="896818 - Handlingsplan LTV stategi"/>
        <s v="[Fritt Fält].[Fritt fält med kod].&amp;[896825 - Studds]" c="896825 - Studds"/>
        <s v="[Fritt Fält].[Fritt fält med kod].&amp;[896831 - Klimatfonden]" c="896831 - Klimatfonden"/>
        <s v="[Fritt Fält].[Fritt fält med kod].&amp;[896849 - GU medel]" c="896849 - GU medel"/>
        <s v="[Fritt Fält].[Fritt fält med kod].&amp;[896852 - UN-Paeagogiskutveckling-2015]" c="896852 - UN-Paeagogiskutveckling-2015"/>
        <s v="[Fritt Fält].[Fritt fält med kod].&amp;[896866 - Mistra Urban Future]" c="896866 - Mistra Urban Future"/>
        <s v="[Fritt Fält].[Fritt fält med kod].&amp;[896870 - INFORMATION OCH MARKNADSFÖRING]" c="896870 - INFORMATION OCH MARKNADSFÖRING"/>
        <s v="[Fritt Fält].[Fritt fält med kod].&amp;[896871 - Strukturstöd labbutrustning]" c="896871 - Strukturstöd labbutrustning"/>
        <s v="[Fritt Fält].[Fritt fält med kod].&amp;[896872 - Studentpoolen]" c="896872 - Studentpoolen"/>
        <s v="[Fritt Fält].[Fritt fält med kod].&amp;[896880 - Strategi och utveckling]" c="896880 - Strategi och utveckling"/>
        <s v="[Fritt Fält].[Fritt fält med kod].&amp;[896881 - Strategi och utveckling,balanserade medel]" c="896881 - Strategi och utveckling,balanserade medel"/>
        <s v="[Fritt Fält].[Fritt fält med kod].&amp;[896882 - KON-medel Internationella nätverk]" c="896882 - KON-medel Internationella nätverk"/>
        <s v="[Fritt Fält].[Fritt fält med kod].&amp;[896884 - Institutionsförändring 2013]" c="896884 - Institutionsförändring 2013"/>
        <s v="[Fritt Fält].[Fritt fält med kod].&amp;[896888 - FGI]" c="896888 - FGI"/>
        <s v="[Fritt Fält].[Fritt fält med kod].&amp;[896889 - Fak.gemensamma ämnesområden]" c="896889 - Fak.gemensamma ämnesområden"/>
        <s v="[Fritt Fält].[Fritt fält med kod].&amp;[896891 - Kunskapsparken, Ultuna]" c="896891 - Kunskapsparken, Ultuna"/>
        <s v="[Fritt Fält].[Fritt fält med kod].&amp;[896910 - Särskilda kostnader fakulteten]" c="896910 - Särskilda kostnader fakulteten"/>
        <s v="[Fritt Fält].[Fritt fält med kod].&amp;[896911 - Reg samv kommittén]" c="896911 - Reg samv kommittén"/>
        <s v="[Fritt Fält].[Fritt fält med kod].&amp;[896914 - Avskrivningar Campus]" c="896914 - Avskrivningar Campus"/>
        <s v="[Fritt Fält].[Fritt fält med kod].&amp;[896916 - Gem lokalkostnader]" c="896916 - Gem lokalkostnader"/>
        <s v="[Fritt Fält].[Fritt fält med kod].&amp;[896918 - Handlingsplan LTV strategi]" c="896918 - Handlingsplan LTV strategi"/>
        <s v="[Fritt Fält].[Fritt fält med kod].&amp;[TOM - TOM]" c="TOM - TOM"/>
        <s v="[Fritt Fält].[Fritt fält med kod].&amp;[896013 - Programutskott Jordbruk]" u="1" c="896013 - Programutskott Jordbruk"/>
        <s v="[Fritt Fält].[Fritt fält med kod].&amp;[896915 - Inredning Hus 17]" u="1" c="896915 - Inredning Hus 17"/>
        <s v="[Fritt Fält].[Fritt fält med kod].&amp;[896012 - Programutskott utemiljö och människa]" u="1" c="896012 - Programutskott utemiljö och människa"/>
      </sharedItems>
    </cacheField>
    <cacheField name="[Organisation - institution].[Organisation - institution].[Institutionsbenämning]" caption="Institutionsbenämning" numFmtId="0" hierarchy="54" level="1">
      <sharedItems containsSemiMixedTypes="0" containsString="0"/>
    </cacheField>
    <cacheField name="[Organisation - institution].[Organisation - institution].[Avdelningsbenämning]" caption="Avdelningsbenämning" numFmtId="0" hierarchy="54" level="2">
      <sharedItems containsSemiMixedTypes="0" containsString="0"/>
    </cacheField>
    <cacheField name="[Organisation - institution].[Organisation - institution].[Kostnadsställebenämning]" caption="Kostnadsställebenämning" numFmtId="0" hierarchy="54" level="3">
      <sharedItems containsSemiMixedTypes="0" containsString="0"/>
    </cacheField>
    <cacheField name="[Organisation - institution].[Organisation - institution].[Institutionsbenämning].[Fakultetsbenämning]" caption="Fakultetsbenämning" propertyName="Fakultetsbenämning" numFmtId="0" hierarchy="54" level="1" memberPropertyField="1">
      <sharedItems containsSemiMixedTypes="0" containsString="0"/>
    </cacheField>
    <cacheField name="[Organisation - institution].[Organisation - institution].[Institutionsbenämning].[Fakultetskod]" caption="Fakultetskod" propertyName="Fakultetskod" numFmtId="0" hierarchy="54" level="1" memberPropertyField="1">
      <sharedItems containsSemiMixedTypes="0" containsString="0"/>
    </cacheField>
    <cacheField name="[Organisation - institution].[Organisation - institution].[Avdelningsbenämning].[Institutionsbenämning]" caption="Institutionsbenämning" propertyName="Institutionsbenämning" numFmtId="0" hierarchy="54" level="2" memberPropertyField="1">
      <sharedItems containsSemiMixedTypes="0" containsString="0"/>
    </cacheField>
    <cacheField name="[Organisation - institution].[Organisation - institution].[Kostnadsställebenämning].[Avdelningsbenämning]" caption="Avdelningsbenämning" propertyName="Avdelningsbenämning" numFmtId="0" hierarchy="54" level="3" memberPropertyField="1">
      <sharedItems containsSemiMixedTypes="0" containsString="0"/>
    </cacheField>
    <cacheField name="[Bokföringsperiod].[År-Månad].[Bokföringsår]" caption="Bokföringsår" numFmtId="0" hierarchy="23" level="1">
      <sharedItems count="3">
        <s v="[Bokföringsperiod].[År-Månad].[Bokföringsår].&amp;[2015]" c="2015"/>
        <s v="[Bokföringsperiod].[År-Månad].[Bokföringsår].&amp;[2016]" c="2016"/>
        <s v="[Bokföringsperiod].[År-Månad].[Bokföringsår].&amp;[2017]" c="2017"/>
      </sharedItems>
    </cacheField>
    <cacheField name="[Bokföringsperiod].[År-Månad].[Kalendermånad]" caption="Kalendermånad" numFmtId="0" hierarchy="23" level="2">
      <sharedItems containsSemiMixedTypes="0" containsString="0"/>
    </cacheField>
    <cacheField name="[Bokföringsperiod].[År-Månad].[Kalendermånad].[Bokföringsår]" caption="Bokföringsår" propertyName="Bokföringsår" numFmtId="0" hierarchy="23" level="2" memberPropertyField="1">
      <sharedItems containsSemiMixedTypes="0" containsString="0"/>
    </cacheField>
    <cacheField name="[Budgetkonto].[Budgetkontohierarki med kod].[Budgetkontokategori benämning]" caption="Budgetkontokategori benämning" numFmtId="0" hierarchy="26" level="1">
      <sharedItems containsSemiMixedTypes="0" containsString="0"/>
    </cacheField>
    <cacheField name="[Budgetkonto].[Budgetkontohierarki med kod].[Budgetkontogruppbenämning]" caption="Budgetkontogruppbenämning" numFmtId="0" hierarchy="26" level="2">
      <sharedItems containsSemiMixedTypes="0" containsString="0"/>
    </cacheField>
    <cacheField name="[Budgetkonto].[Budgetkontohierarki med kod].[Kontobenämning]" caption="Kontobenämning" numFmtId="0" hierarchy="26" level="3">
      <sharedItems containsSemiMixedTypes="0" containsString="0"/>
    </cacheField>
    <cacheField name="[Budgetkonto].[Budgetkontohierarki med kod].[Budgetkontogruppbenämning].[Budgetkontokategori benämning]" caption="Budgetkontokategori benämning" propertyName="Budgetkontokategori benämning" numFmtId="0" hierarchy="26" level="2" memberPropertyField="1">
      <sharedItems containsSemiMixedTypes="0" containsString="0"/>
    </cacheField>
    <cacheField name="[Budgetkonto].[Budgetkontohierarki med kod].[Kontobenämning].[Budgekontotgruppbeskrivning]" caption="Budgekontotgruppbeskrivning" propertyName="Budgekontotgruppbeskrivning" numFmtId="0" hierarchy="26" level="3" memberPropertyField="1">
      <sharedItems containsSemiMixedTypes="0" containsString="0"/>
    </cacheField>
    <cacheField name="[Budgetkonto].[Budgetkontohierarki med kod].[Kontobenämning].[Budgetkontogruppbenämning]" caption="Budgetkontogruppbenämning" propertyName="Budgetkontogruppbenämning" numFmtId="0" hierarchy="26" level="3" memberPropertyField="1">
      <sharedItems containsSemiMixedTypes="0" containsString="0"/>
    </cacheField>
  </cacheFields>
  <cacheHierarchies count="160">
    <cacheHierarchy uniqueName="[Anläggning].[Anläggningsbenämning]" caption="Anläggningsbenämning" attribute="1" defaultMemberUniqueName="[Anläggning].[Anläggningsbenämning].[All]" allUniqueName="[Anläggning].[Anläggningsbenämning].[All]" dimensionUniqueName="[Anläggning]" displayFolder="" count="0" unbalanced="0"/>
    <cacheHierarchy uniqueName="[Anläggning].[Anläggningsbeskrivning]" caption="Anläggningsbeskrivning" attribute="1" defaultMemberUniqueName="[Anläggning].[Anläggningsbeskrivning].[All]" allUniqueName="[Anläggning].[Anläggningsbeskrivning].[All]" dimensionUniqueName="[Anläggning]" displayFolder="" count="0" unbalanced="0"/>
    <cacheHierarchy uniqueName="[Anläggning].[Anläggningsgrupp]" caption="Anläggningsgrupp" attribute="1" defaultMemberUniqueName="[Anläggning].[Anläggningsgrupp].[All]" allUniqueName="[Anläggning].[Anläggningsgrupp].[All]" dimensionUniqueName="[Anläggning]" displayFolder="" count="0" unbalanced="0"/>
    <cacheHierarchy uniqueName="[Anläggning].[Anläggningsgruppbeskrivning]" caption="Anläggningsgruppbeskrivning" attribute="1" defaultMemberUniqueName="[Anläggning].[Anläggningsgruppbeskrivning].[All]" allUniqueName="[Anläggning].[Anläggningsgruppbeskrivning].[All]" dimensionUniqueName="[Anläggning]" displayFolder="" count="0" unbalanced="0"/>
    <cacheHierarchy uniqueName="[Anläggning].[Anläggningsnummer]" caption="Anläggningsnummer" attribute="1" defaultMemberUniqueName="[Anläggning].[Anläggningsnummer].[All]" allUniqueName="[Anläggning].[Anläggningsnummer].[All]" dimensionUniqueName="[Anläggning]" displayFolder="" count="0" unbalanced="0"/>
    <cacheHierarchy uniqueName="[Anläggning].[Anläggningsstatus]" caption="Anläggningsstatus" attribute="1" defaultMemberUniqueName="[Anläggning].[Anläggningsstatus].[All]" allUniqueName="[Anläggning].[Anläggningsstatus].[All]" dimensionUniqueName="[Anläggning]" displayFolder="" count="0" unbalanced="0"/>
    <cacheHierarchy uniqueName="[Anställd].[Anställd i myndigheten]" caption="Anställd i myndigheten" attribute="1" defaultMemberUniqueName="[Anställd].[Anställd i myndigheten].[All]" allUniqueName="[Anställd].[Anställd i myndigheten].[All]" dimensionUniqueName="[Anställd]" displayFolder="" count="0" unbalanced="0"/>
    <cacheHierarchy uniqueName="[Anställd].[Anställningsperiod slutdatum]" caption="Anställningsperiod slutdatum" attribute="1" defaultMemberUniqueName="[Anställd].[Anställningsperiod slutdatum].[All]" allUniqueName="[Anställd].[Anställningsperiod slutdatum].[All]" dimensionUniqueName="[Anställd]" displayFolder="" count="0" unbalanced="0"/>
    <cacheHierarchy uniqueName="[Anställd].[Anställningsperiod startdatum]" caption="Anställningsperiod startdatum" attribute="1" defaultMemberUniqueName="[Anställd].[Anställningsperiod startdatum].[All]" allUniqueName="[Anställd].[Anställningsperiod startdatum].[All]" dimensionUniqueName="[Anställd]" displayFolder="" count="0" unbalanced="0"/>
    <cacheHierarchy uniqueName="[Anställd].[Befattningkategori]" caption="Befattningkategori" attribute="1" defaultMemberUniqueName="[Anställd].[Befattningkategori].[All]" allUniqueName="[Anställd].[Befattningkategori].[All]" dimensionUniqueName="[Anställd]" displayFolder="" count="0" unbalanced="0"/>
    <cacheHierarchy uniqueName="[Anställd].[Befattningskod]" caption="Befattningskod" attribute="1" defaultMemberUniqueName="[Anställd].[Befattningskod].[All]" allUniqueName="[Anställd].[Befattningskod].[All]" dimensionUniqueName="[Anställd]" displayFolder="" count="0" unbalanced="0"/>
    <cacheHierarchy uniqueName="[Anställd].[Befattningstext]" caption="Befattningstext" attribute="1" defaultMemberUniqueName="[Anställd].[Befattningstext].[All]" allUniqueName="[Anställd].[Befattningstext].[All]" dimensionUniqueName="[Anställd]" displayFolder="" count="0" unbalanced="0"/>
    <cacheHierarchy uniqueName="[Anställd].[Kön]" caption="Kön" attribute="1" defaultMemberUniqueName="[Anställd].[Kön].[All]" allUniqueName="[Anställd].[Kön].[All]" dimensionUniqueName="[Anställd]" displayFolder="" count="0" unbalanced="0"/>
    <cacheHierarchy uniqueName="[Anställd].[Namn]" caption="Namn" attribute="1" defaultMemberUniqueName="[Anställd].[Namn].[All]" allUniqueName="[Anställd].[Namn].[All]" dimensionUniqueName="[Anställd]" displayFolder="" count="0" unbalanced="0"/>
    <cacheHierarchy uniqueName="[Anställd].[Personnr]" caption="Personnr" attribute="1" defaultMemberUniqueName="[Anställd].[Personnr].[All]" allUniqueName="[Anställd].[Personnr].[All]" dimensionUniqueName="[Anställd]" displayFolder="" count="0" unbalanced="0"/>
    <cacheHierarchy uniqueName="[Anställd].[Pnr Namn]" caption="Pnr Namn" attribute="1" defaultMemberUniqueName="[Anställd].[Pnr Namn].[All]" allUniqueName="[Anställd].[Pnr Namn].[All]" dimensionUniqueName="[Anställd]" displayFolder="" count="0" unbalanced="0"/>
    <cacheHierarchy uniqueName="[Anställd].[SCB Befattningskategori]" caption="SCB Befattningskategori" attribute="1" defaultMemberUniqueName="[Anställd].[SCB Befattningskategori].[All]" allUniqueName="[Anställd].[SCB Befattningskategori].[All]" dimensionUniqueName="[Anställd]" displayFolder="" count="0" unbalanced="0"/>
    <cacheHierarchy uniqueName="[Bokföringsperiod].[Bokföringsperiod]" caption="Bokföringsperiod" attribute="1" defaultMemberUniqueName="[Bokföringsperiod].[Bokföringsperiod].[All]" allUniqueName="[Bokföringsperiod].[Bokföringsperiod].[All]" dimensionUniqueName="[Bokföringsperiod]" displayFolder="" count="0" unbalanced="0"/>
    <cacheHierarchy uniqueName="[Bokföringsperiod].[Bokföringsstatus]" caption="Bokföringsstatus" attribute="1" defaultMemberUniqueName="[Bokföringsperiod].[Bokföringsstatus].[All]" allUniqueName="[Bokföringsperiod].[Bokföringsstatus].[All]" dimensionUniqueName="[Bokföringsperiod]" displayFolder="" count="0" unbalanced="0"/>
    <cacheHierarchy uniqueName="[Bokföringsperiod].[Bokföringsår]" caption="Bokföringsår" attribute="1" defaultMemberUniqueName="[Bokföringsperiod].[Bokföringsår].[All]" allUniqueName="[Bokföringsperiod].[Bokföringsår].[All]" dimensionUniqueName="[Bokföringsperiod]" displayFolder="" count="0" unbalanced="0"/>
    <cacheHierarchy uniqueName="[Bokföringsperiod].[Kalendermånad]" caption="Kalendermånad" attribute="1" defaultMemberUniqueName="[Bokföringsperiod].[Kalendermånad].[All]" allUniqueName="[Bokföringsperiod].[Kalendermånad].[All]" dimensionUniqueName="[Bokföringsperiod]" displayFolder="" count="0" unbalanced="0"/>
    <cacheHierarchy uniqueName="[Bokföringsperiod].[Kalenderperiod]" caption="Kalenderperiod" attribute="1" defaultMemberUniqueName="[Bokföringsperiod].[Kalenderperiod].[All]" allUniqueName="[Bokföringsperiod].[Kalenderperiod].[All]" dimensionUniqueName="[Bokföringsperiod]" displayFolder="" count="0" unbalanced="0"/>
    <cacheHierarchy uniqueName="[Bokföringsperiod].[Månadsnummer]" caption="Månadsnummer" attribute="1" defaultMemberUniqueName="[Bokföringsperiod].[Månadsnummer].[All]" allUniqueName="[Bokföringsperiod].[Månadsnummer].[All]" dimensionUniqueName="[Bokföringsperiod]" displayFolder="" count="0" unbalanced="0"/>
    <cacheHierarchy uniqueName="[Bokföringsperiod].[År-Månad]" caption="År-Månad" defaultMemberUniqueName="[Bokföringsperiod].[År-Månad].[All]" allUniqueName="[Bokföringsperiod].[År-Månad].[All]" dimensionUniqueName="[Bokföringsperiod]" displayFolder="" count="3" unbalanced="0">
      <fieldsUsage count="3">
        <fieldUsage x="-1"/>
        <fieldUsage x="9"/>
        <fieldUsage x="10"/>
      </fieldsUsage>
    </cacheHierarchy>
    <cacheHierarchy uniqueName="[Bokföringsperiod].[År-Period]" caption="År-Period" defaultMemberUniqueName="[Bokföringsperiod].[År-Period].[All]" allUniqueName="[Bokföringsperiod].[År-Period].[All]" dimensionUniqueName="[Bokföringsperiod]" displayFolder="" count="0" unbalanced="0"/>
    <cacheHierarchy uniqueName="[Budgetkonto].[Budgetkontogruppbenämning]" caption="Budgetkontogruppbenämning" attribute="1" defaultMemberUniqueName="[Budgetkonto].[Budgetkontogruppbenämning].[All]" allUniqueName="[Budgetkonto].[Budgetkontogruppbenämning].[All]" dimensionUniqueName="[Budgetkonto]" displayFolder="" count="0" unbalanced="0"/>
    <cacheHierarchy uniqueName="[Budgetkonto].[Budgetkontohierarki med kod]" caption="Budgetkontohierarki med kod" defaultMemberUniqueName="[Budgetkonto].[Budgetkontohierarki med kod].[All]" allUniqueName="[Budgetkonto].[Budgetkontohierarki med kod].[All]" dimensionUniqueName="[Budgetkonto]" displayFolder="" count="4" unbalanced="0">
      <fieldsUsage count="4">
        <fieldUsage x="-1"/>
        <fieldUsage x="12"/>
        <fieldUsage x="13"/>
        <fieldUsage x="14"/>
      </fieldsUsage>
    </cacheHierarchy>
    <cacheHierarchy uniqueName="[Budgetkonto].[Budgetkontokategori]" caption="Budgetkontokategori" defaultMemberUniqueName="[Budgetkonto].[Budgetkontokategori].[All]" allUniqueName="[Budgetkonto].[Budgetkontokategori].[All]" dimensionUniqueName="[Budgetkonto]" displayFolder="" count="0" unbalanced="0"/>
    <cacheHierarchy uniqueName="[Budgetkonto].[Budgetkontokategori benämning]" caption="Budgetkontokategori benämning" attribute="1" defaultMemberUniqueName="[Budgetkonto].[Budgetkontokategori benämning].[All]" allUniqueName="[Budgetkonto].[Budgetkontokategori benämning].[All]" dimensionUniqueName="[Budgetkonto]" displayFolder="" count="0" unbalanced="0"/>
    <cacheHierarchy uniqueName="[Budgetkonto].[Kontobenämning]" caption="Kontobenämning" attribute="1" defaultMemberUniqueName="[Budgetkonto].[Kontobenämning].[All]" allUniqueName="[Budgetkonto].[Kontobenämning].[All]" dimensionUniqueName="[Budgetkonto]" displayFolder="" count="0" unbalanced="0"/>
    <cacheHierarchy uniqueName="[Budgetkonto].[Projekt Flag]" caption="Projekt Flag" attribute="1" defaultMemberUniqueName="[Budgetkonto].[Projekt Flag].[All]" allUniqueName="[Budgetkonto].[Projekt Flag].[All]" dimensionUniqueName="[Budgetkonto]" displayFolder="" count="0" unbalanced="0"/>
    <cacheHierarchy uniqueName="[Finansiär].[Finansiär Benämning]" caption="Finansiär Benämning" attribute="1" defaultMemberUniqueName="[Finansiär].[Finansiär Benämning].[All]" allUniqueName="[Finansiär].[Finansiär Benämning].[All]" dimensionUniqueName="[Finansiär]" displayFolder="" count="0" unbalanced="0"/>
    <cacheHierarchy uniqueName="[Finansiär].[Finansiär Beskrivning]" caption="Finansiär Beskrivning" attribute="1" defaultMemberUniqueName="[Finansiär].[Finansiär Beskrivning].[All]" allUniqueName="[Finansiär].[Finansiär Beskrivning].[All]" dimensionUniqueName="[Finansiär]" displayFolder="" count="0" unbalanced="0"/>
    <cacheHierarchy uniqueName="[Finansiär].[Finansiär Grupp Benämning]" caption="Finansiär Grupp Benämning" attribute="1" defaultMemberUniqueName="[Finansiär].[Finansiär Grupp Benämning].[All]" allUniqueName="[Finansiär].[Finansiär Grupp Benämning].[All]" dimensionUniqueName="[Finansiär]" displayFolder="" count="0" unbalanced="0"/>
    <cacheHierarchy uniqueName="[Finansiär].[Finansiär Grupp Beskrivning]" caption="Finansiär Grupp Beskrivning" attribute="1" defaultMemberUniqueName="[Finansiär].[Finansiär Grupp Beskrivning].[All]" allUniqueName="[Finansiär].[Finansiär Grupp Beskrivning].[All]" dimensionUniqueName="[Finansiär]" displayFolder="" count="0" unbalanced="0"/>
    <cacheHierarchy uniqueName="[Finansiär].[Finansiär utan kod]" caption="Finansiär utan kod" defaultMemberUniqueName="[Finansiär].[Finansiär utan kod].[All]" allUniqueName="[Finansiär].[Finansiär utan kod].[All]" dimensionUniqueName="[Finansiär]" displayFolder="" count="0" unbalanced="0"/>
    <cacheHierarchy uniqueName="[Finansiär].[Finansiär_]" caption="Finansiär_" defaultMemberUniqueName="[Finansiär].[Finansiär_].[All]" allUniqueName="[Finansiär].[Finansiär_].[All]" dimensionUniqueName="[Finansiär]" displayFolder="" count="0" unbalanced="0"/>
    <cacheHierarchy uniqueName="[Fritt Fält].[Fritt fält med kod]" caption="Fritt fält med kod" attribute="1" defaultMemberUniqueName="[Fritt Fält].[Fritt fält med kod].[All]" allUniqueName="[Fritt Fält].[Fritt fält med kod].[All]" dimensionUniqueName="[Fritt Fält]" displayFolder="" count="2" unbalanced="0">
      <fieldsUsage count="2">
        <fieldUsage x="-1"/>
        <fieldUsage x="1"/>
      </fieldsUsage>
    </cacheHierarchy>
    <cacheHierarchy uniqueName="[Fritt Fält].[Fritt fält utan kod]" caption="Fritt fält utan kod" attribute="1" defaultMemberUniqueName="[Fritt Fält].[Fritt fält utan kod].[All]" allUniqueName="[Fritt Fält].[Fritt fält utan kod].[All]" dimensionUniqueName="[Fritt Fält]" displayFolder="" count="0" unbalanced="0"/>
    <cacheHierarchy uniqueName="[Kund].[Kundbenämning]" caption="Kundbenämning" attribute="1" defaultMemberUniqueName="[Kund].[Kundbenämning].[All]" allUniqueName="[Kund].[Kundbenämning].[All]" dimensionUniqueName="[Kund]" displayFolder="" count="0" unbalanced="0"/>
    <cacheHierarchy uniqueName="[Kund].[Kundnamn]" caption="Kundnamn" attribute="1" defaultMemberUniqueName="[Kund].[Kundnamn].[All]" allUniqueName="[Kund].[Kundnamn].[All]" dimensionUniqueName="[Kund]" displayFolder="" count="0" unbalanced="0"/>
    <cacheHierarchy uniqueName="[Leverantör].[Leverantörbenämning]" caption="Leverantörbenämning" attribute="1" defaultMemberUniqueName="[Leverantör].[Leverantörbenämning].[All]" allUniqueName="[Leverantör].[Leverantörbenämning].[All]" dimensionUniqueName="[Leverantör]" displayFolder="" count="0" unbalanced="0"/>
    <cacheHierarchy uniqueName="[Leverantör].[Leverantörkod]" caption="Leverantörkod" attribute="1" defaultMemberUniqueName="[Leverantör].[Leverantörkod].[All]" allUniqueName="[Leverantör].[Leverantörkod].[All]" dimensionUniqueName="[Leverantör]" displayFolder="" count="0" unbalanced="0"/>
    <cacheHierarchy uniqueName="[Leverantör].[Leverantörnamn]" caption="Leverantörnamn" attribute="1" defaultMemberUniqueName="[Leverantör].[Leverantörnamn].[All]" allUniqueName="[Leverantör].[Leverantörnamn].[All]" dimensionUniqueName="[Leverantör]" displayFolder="" count="0" unbalanced="0"/>
    <cacheHierarchy uniqueName="[Leverantör].[LeverantörOrganisationsnummer]" caption="LeverantörOrganisationsnummer" attribute="1" defaultMemberUniqueName="[Leverantör].[LeverantörOrganisationsnummer].[All]" allUniqueName="[Leverantör].[LeverantörOrganisationsnummer].[All]" dimensionUniqueName="[Leverantör]" displayFolder="" count="0" unbalanced="0"/>
    <cacheHierarchy uniqueName="[Motpart].[Motpart]" caption="Motpart" defaultMemberUniqueName="[Motpart].[Motpart].[All]" allUniqueName="[Motpart].[Motpart].[All]" dimensionUniqueName="[Motpart]" displayFolder="" count="0" unbalanced="0"/>
    <cacheHierarchy uniqueName="[Motpart].[Motpartskodbenämning]" caption="Motpartskodbenämning" attribute="1" defaultMemberUniqueName="[Motpart].[Motpartskodbenämning].[All]" allUniqueName="[Motpart].[Motpartskodbenämning].[All]" dimensionUniqueName="[Motpart]" displayFolder="" count="0" unbalanced="0"/>
    <cacheHierarchy uniqueName="[Organisation - fakultet].[Fakultet]" caption="Fakultet" attribute="1" defaultMemberUniqueName="[Organisation - fakultet].[Fakultet].[All]" allUniqueName="[Organisation - fakultet].[Fakultet].[All]" dimensionUniqueName="[Organisation - fakultet]" displayFolder="" count="0" unbalanced="0"/>
    <cacheHierarchy uniqueName="[Organisation - fakultet].[Fakultetsbenämning]" caption="Fakultetsbenämning" attribute="1" defaultMemberUniqueName="[Organisation - fakultet].[Fakultetsbenämning].[All]" allUniqueName="[Organisation - fakultet].[Fakultetsbenämning].[All]" dimensionUniqueName="[Organisation - fakultet]" displayFolder="" count="0" unbalanced="0"/>
    <cacheHierarchy uniqueName="[Organisation - fakultet].[Fakultetsnamn]" caption="Fakultetsnamn" attribute="1" defaultMemberUniqueName="[Organisation - fakultet].[Fakultetsnamn].[All]" allUniqueName="[Organisation - fakultet].[Fakultetsnamn].[All]" dimensionUniqueName="[Organisation - fakultet]" displayFolder="" count="0" unbalanced="0"/>
    <cacheHierarchy uniqueName="[Organisation - institution].[Avdelningsbenämning]" caption="Avdelningsbenämning" attribute="1" defaultMemberUniqueName="[Organisation - institution].[Avdelningsbenämning].[Alla]" allUniqueName="[Organisation - institution].[Avdelningsbenämning].[Alla]" dimensionUniqueName="[Organisation - institution]" displayFolder="" count="0" unbalanced="0"/>
    <cacheHierarchy uniqueName="[Organisation - institution].[Institution]" caption="Institution" attribute="1" defaultMemberUniqueName="[Organisation - institution].[Institution].[Alla]" allUniqueName="[Organisation - institution].[Institution].[Alla]" dimensionUniqueName="[Organisation - institution]" displayFolder="" count="0" unbalanced="0"/>
    <cacheHierarchy uniqueName="[Organisation - institution].[Institutionsbenämning]" caption="Institutionsbenämning" attribute="1" defaultMemberUniqueName="[Organisation - institution].[Institutionsbenämning].[Alla]" allUniqueName="[Organisation - institution].[Institutionsbenämning].[Alla]" dimensionUniqueName="[Organisation - institution]" displayFolder="" count="0" unbalanced="0"/>
    <cacheHierarchy uniqueName="[Organisation - institution].[Kostnadsställebenämning]" caption="Kostnadsställebenämning" attribute="1" defaultMemberUniqueName="[Organisation - institution].[Kostnadsställebenämning].[Alla]" allUniqueName="[Organisation - institution].[Kostnadsställebenämning].[Alla]" dimensionUniqueName="[Organisation - institution]" displayFolder="" count="0" unbalanced="0"/>
    <cacheHierarchy uniqueName="[Organisation - institution].[Organisation - institution]" caption="Organisation - institution" defaultMemberUniqueName="[Organisation - institution].[Organisation - institution].[All]" allUniqueName="[Organisation - institution].[Organisation - institution].[All]" dimensionUniqueName="[Organisation - institution]" displayFolder="" count="4" unbalanced="0">
      <fieldsUsage count="4">
        <fieldUsage x="-1"/>
        <fieldUsage x="2"/>
        <fieldUsage x="3"/>
        <fieldUsage x="4"/>
      </fieldsUsage>
    </cacheHierarchy>
    <cacheHierarchy uniqueName="[Projekt].[Dispositionstid]" caption="Dispositionstid" attribute="1" defaultMemberUniqueName="[Projekt].[Dispositionstid].[All]" allUniqueName="[Projekt].[Dispositionstid].[All]" dimensionUniqueName="[Projekt]" displayFolder="Projektrelaterat" count="0" unbalanced="0"/>
    <cacheHierarchy uniqueName="[Projekt].[Flyttat Projekt]" caption="Flyttat Projekt" attribute="1" defaultMemberUniqueName="[Projekt].[Flyttat Projekt].[All]" allUniqueName="[Projekt].[Flyttat Projekt].[All]" dimensionUniqueName="[Projekt]" displayFolder="" count="0" unbalanced="0"/>
    <cacheHierarchy uniqueName="[Projekt].[Kontrakt Slutdatum]" caption="Kontrakt Slutdatum" attribute="1" defaultMemberUniqueName="[Projekt].[Kontrakt Slutdatum].[All]" allUniqueName="[Projekt].[Kontrakt Slutdatum].[All]" dimensionUniqueName="[Projekt]" displayFolder="Kontraktsrelaterat" count="0" unbalanced="0"/>
    <cacheHierarchy uniqueName="[Projekt].[Kontrakt Startdatum]" caption="Kontrakt Startdatum" attribute="1" defaultMemberUniqueName="[Projekt].[Kontrakt Startdatum].[All]" allUniqueName="[Projekt].[Kontrakt Startdatum].[All]" dimensionUniqueName="[Projekt]" displayFolder="Kontraktsrelaterat" count="0" unbalanced="0"/>
    <cacheHierarchy uniqueName="[Projekt].[Kontraktslängd - månad]" caption="Kontraktslängd - månad" attribute="1" defaultMemberUniqueName="[Projekt].[Kontraktslängd - månad].[All]" allUniqueName="[Projekt].[Kontraktslängd - månad].[All]" dimensionUniqueName="[Projekt]" displayFolder="Kontraktsrelaterat" count="0" unbalanced="0"/>
    <cacheHierarchy uniqueName="[Projekt].[Kontraktstyp]" caption="Kontraktstyp" attribute="1" defaultMemberUniqueName="[Projekt].[Kontraktstyp].[All]" allUniqueName="[Projekt].[Kontraktstyp].[All]" dimensionUniqueName="[Projekt]" displayFolder="Kontraktsrelaterat" count="0" unbalanced="0"/>
    <cacheHierarchy uniqueName="[Projekt].[Projekt]" caption="Projekt" attribute="1" defaultMemberUniqueName="[Projekt].[Projekt].[All]" allUniqueName="[Projekt].[Projekt].[All]" dimensionUniqueName="[Projekt]" displayFolder="" count="0" unbalanced="0"/>
    <cacheHierarchy uniqueName="[Projekt].[Projekt 8-ställig]" caption="Projekt 8-ställig" defaultMemberUniqueName="[Projekt].[Projekt 8-ställig].[All]" allUniqueName="[Projekt].[Projekt 8-ställig].[All]" dimensionUniqueName="[Projekt]" displayFolder="" count="0" unbalanced="0"/>
    <cacheHierarchy uniqueName="[Projekt].[Projektbenämning]" caption="Projektbenämning" attribute="1" defaultMemberUniqueName="[Projekt].[Projektbenämning].[All]" allUniqueName="[Projekt].[Projektbenämning].[All]" dimensionUniqueName="[Projekt]" displayFolder="Projektrelaterat" count="0" unbalanced="0"/>
    <cacheHierarchy uniqueName="[Projekt].[Projektdatum]" caption="Projektdatum" attribute="1" defaultMemberUniqueName="[Projekt].[Projektdatum].[All]" allUniqueName="[Projekt].[Projektdatum].[All]" dimensionUniqueName="[Projekt]" displayFolder="" count="0" unbalanced="0"/>
    <cacheHierarchy uniqueName="[Projekt].[Projektgrupp]" caption="Projektgrupp" attribute="1" defaultMemberUniqueName="[Projekt].[Projektgrupp].[All]" allUniqueName="[Projekt].[Projektgrupp].[All]" dimensionUniqueName="[Projekt]" displayFolder="Grupp" count="0" unbalanced="0"/>
    <cacheHierarchy uniqueName="[Projekt].[Projektgrupp utan kod]" caption="Projektgrupp utan kod" attribute="1" defaultMemberUniqueName="[Projekt].[Projektgrupp utan kod].[All]" allUniqueName="[Projekt].[Projektgrupp utan kod].[All]" dimensionUniqueName="[Projekt]" displayFolder="Grupp" count="0" unbalanced="0"/>
    <cacheHierarchy uniqueName="[Projekt].[Projekt-ID]" caption="Projekt-ID" attribute="1" defaultMemberUniqueName="[Projekt].[Projekt-ID].[All]" allUniqueName="[Projekt].[Projekt-ID].[All]" dimensionUniqueName="[Projekt]" displayFolder="Projektrelaterat" count="0" unbalanced="0"/>
    <cacheHierarchy uniqueName="[Projekt].[Projektstatus]" caption="Projektstatus" attribute="1" defaultMemberUniqueName="[Projekt].[Projektstatus].[All]" allUniqueName="[Projekt].[Projektstatus].[All]" dimensionUniqueName="[Projekt]" displayFolder="" count="0" unbalanced="0"/>
    <cacheHierarchy uniqueName="[Projekt].[Redovisningsområde]" caption="Redovisningsområde" attribute="1" defaultMemberUniqueName="[Projekt].[Redovisningsområde].[All]" allUniqueName="[Projekt].[Redovisningsområde].[All]" dimensionUniqueName="[Projekt]" displayFolder="Kategori" count="0" unbalanced="0"/>
    <cacheHierarchy uniqueName="[Projekt].[Redovisningsområde utan kod]" caption="Redovisningsområde utan kod" attribute="1" defaultMemberUniqueName="[Projekt].[Redovisningsområde utan kod].[All]" allUniqueName="[Projekt].[Redovisningsområde utan kod].[All]" dimensionUniqueName="[Projekt]" displayFolder="Kategori" count="0" unbalanced="0"/>
    <cacheHierarchy uniqueName="[Projekt].[Redovisningsområde-Projekt]" caption="Redovisningsområde-Projekt" defaultMemberUniqueName="[Projekt].[Redovisningsområde-Projekt].[All]" allUniqueName="[Projekt].[Redovisningsområde-Projekt].[All]" dimensionUniqueName="[Projekt]" displayFolder="" count="0" unbalanced="0"/>
    <cacheHierarchy uniqueName="[Projektledare].[Anställd i myndigheten]" caption="Anställd i myndigheten" attribute="1" defaultMemberUniqueName="[Projektledare].[Anställd i myndigheten].[All]" allUniqueName="[Projektledare].[Anställd i myndigheten].[All]" dimensionUniqueName="[Projektledare]" displayFolder="" count="0" unbalanced="0"/>
    <cacheHierarchy uniqueName="[Projektledare].[Anställningsperiod slutdatum]" caption="Anställningsperiod slutdatum" attribute="1" defaultMemberUniqueName="[Projektledare].[Anställningsperiod slutdatum].[All]" allUniqueName="[Projektledare].[Anställningsperiod slutdatum].[All]" dimensionUniqueName="[Projektledare]" displayFolder="" count="0" unbalanced="0"/>
    <cacheHierarchy uniqueName="[Projektledare].[Anställningsperiod startdatum]" caption="Anställningsperiod startdatum" attribute="1" defaultMemberUniqueName="[Projektledare].[Anställningsperiod startdatum].[All]" allUniqueName="[Projektledare].[Anställningsperiod startdatum].[All]" dimensionUniqueName="[Projektledare]" displayFolder="" count="0" unbalanced="0"/>
    <cacheHierarchy uniqueName="[Projektledare].[Befattningskategori]" caption="Befattningskategori" attribute="1" defaultMemberUniqueName="[Projektledare].[Befattningskategori].[All]" allUniqueName="[Projektledare].[Befattningskategori].[All]" dimensionUniqueName="[Projektledare]" displayFolder="" count="0" unbalanced="0"/>
    <cacheHierarchy uniqueName="[Projektledare].[Befattningskod]" caption="Befattningskod" attribute="1" defaultMemberUniqueName="[Projektledare].[Befattningskod].[All]" allUniqueName="[Projektledare].[Befattningskod].[All]" dimensionUniqueName="[Projektledare]" displayFolder="" count="0" unbalanced="0"/>
    <cacheHierarchy uniqueName="[Projektledare].[Befattningstext]" caption="Befattningstext" attribute="1" defaultMemberUniqueName="[Projektledare].[Befattningstext].[All]" allUniqueName="[Projektledare].[Befattningstext].[All]" dimensionUniqueName="[Projektledare]" displayFolder="" count="0" unbalanced="0"/>
    <cacheHierarchy uniqueName="[Projektledare].[Kön]" caption="Kön" attribute="1" defaultMemberUniqueName="[Projektledare].[Kön].[All]" allUniqueName="[Projektledare].[Kön].[All]" dimensionUniqueName="[Projektledare]" displayFolder="" count="0" unbalanced="0"/>
    <cacheHierarchy uniqueName="[Projektledare].[Namn]" caption="Namn" attribute="1" defaultMemberUniqueName="[Projektledare].[Namn].[All]" allUniqueName="[Projektledare].[Namn].[All]" dimensionUniqueName="[Projektledare]" displayFolder="" count="0" unbalanced="0"/>
    <cacheHierarchy uniqueName="[Projektledare].[Personnr]" caption="Personnr" attribute="1" defaultMemberUniqueName="[Projektledare].[Personnr].[All]" allUniqueName="[Projektledare].[Personnr].[All]" dimensionUniqueName="[Projektledare]" displayFolder="" count="0" unbalanced="0"/>
    <cacheHierarchy uniqueName="[Projektledare].[Pnr Namn]" caption="Pnr Namn" attribute="1" defaultMemberUniqueName="[Projektledare].[Pnr Namn].[All]" allUniqueName="[Projektledare].[Pnr Namn].[All]" dimensionUniqueName="[Projektledare]" displayFolder="" count="0" unbalanced="0"/>
    <cacheHierarchy uniqueName="[Redovisningsområde].[Redovisningsområde]" caption="Redovisningsområde" attribute="1" defaultMemberUniqueName="[Redovisningsområde].[Redovisningsområde].[All]" allUniqueName="[Redovisningsområde].[Redovisningsområde].[All]" dimensionUniqueName="[Redovisningsområde]" displayFolder="" count="0" unbalanced="0"/>
    <cacheHierarchy uniqueName="[Redovisningsområde].[Redovisningsområde kod]" caption="Redovisningsområde kod" attribute="1" defaultMemberUniqueName="[Redovisningsområde].[Redovisningsområde kod].[All]" allUniqueName="[Redovisningsområde].[Redovisningsområde kod].[All]" dimensionUniqueName="[Redovisningsområde]" displayFolder="" count="0" unbalanced="0"/>
    <cacheHierarchy uniqueName="[Redovisningsområde].[Redovisningsområde utan kod]" caption="Redovisningsområde utan kod" attribute="1" defaultMemberUniqueName="[Redovisningsområde].[Redovisningsområde utan kod].[All]" allUniqueName="[Redovisningsområde].[Redovisningsområde utan kod].[All]" dimensionUniqueName="[Redovisningsområde]" displayFolder="" count="0" unbalanced="0"/>
    <cacheHierarchy uniqueName="[Reskontratyp].[Reskontrabenämning]" caption="Reskontrabenämning" attribute="1" defaultMemberUniqueName="[Reskontratyp].[Reskontrabenämning].[All]" allUniqueName="[Reskontratyp].[Reskontrabenämning].[All]" dimensionUniqueName="[Reskontratyp]" displayFolder="" count="0" unbalanced="0"/>
    <cacheHierarchy uniqueName="[Verifikation].[Verifikationsnummer]" caption="Verifikationsnummer" attribute="1" defaultMemberUniqueName="[Verifikation].[Verifikationsnummer].[All]" allUniqueName="[Verifikation].[Verifikationsnummer].[All]" dimensionUniqueName="[Verifikation]" displayFolder="" count="0" unbalanced="0"/>
    <cacheHierarchy uniqueName="[Verifikation].[Verifikationsrad]" caption="Verifikationsrad" attribute="1" defaultMemberUniqueName="[Verifikation].[Verifikationsrad].[All]" allUniqueName="[Verifikation].[Verifikationsrad].[All]" dimensionUniqueName="[Verifikation]" displayFolder="" count="0" unbalanced="0"/>
    <cacheHierarchy uniqueName="[Verifikation].[Verifikationstext]" caption="Verifikationstext" attribute="1" defaultMemberUniqueName="[Verifikation].[Verifikationstext].[All]" allUniqueName="[Verifikation].[Verifikationstext].[All]" dimensionUniqueName="[Verifikation]" displayFolder="" count="0" unbalanced="0"/>
    <cacheHierarchy uniqueName="[Verifikationstyp].[Verifikationstypbenämning]" caption="Verifikationstypbenämning" attribute="1" defaultMemberUniqueName="[Verifikationstyp].[Verifikationstypbenämning].[All]" allUniqueName="[Verifikationstyp].[Verifikationstypbenämning].[All]" dimensionUniqueName="[Verifikationstyp]" displayFolder="" count="0" unbalanced="0"/>
    <cacheHierarchy uniqueName="[Årsredovisningskonto].[S-konto]" caption="S-konto" attribute="1" defaultMemberUniqueName="[Årsredovisningskonto].[S-konto].[All]" allUniqueName="[Årsredovisningskonto].[S-konto].[All]" dimensionUniqueName="[Årsredovisningskonto]" displayFolder="Konto" count="0" unbalanced="0"/>
    <cacheHierarchy uniqueName="[Årsredovisningskonto].[S-konto med kod]" caption="S-konto med kod" attribute="1" defaultMemberUniqueName="[Årsredovisningskonto].[S-konto med kod].[All]" allUniqueName="[Årsredovisningskonto].[S-konto med kod].[All]" dimensionUniqueName="[Årsredovisningskonto]" displayFolder="Konto" count="0" unbalanced="0"/>
    <cacheHierarchy uniqueName="[Årsredovisningskonto].[S-konto subgrupp]" caption="S-konto subgrupp" attribute="1" defaultMemberUniqueName="[Årsredovisningskonto].[S-konto subgrupp].[All]" allUniqueName="[Årsredovisningskonto].[S-konto subgrupp].[All]" dimensionUniqueName="[Årsredovisningskonto]" displayFolder="Grupp" count="0" unbalanced="0"/>
    <cacheHierarchy uniqueName="[Årsredovisningskonto].[S-konto subgrupp med kod]" caption="S-konto subgrupp med kod" attribute="1" defaultMemberUniqueName="[Årsredovisningskonto].[S-konto subgrupp med kod].[All]" allUniqueName="[Årsredovisningskonto].[S-konto subgrupp med kod].[All]" dimensionUniqueName="[Årsredovisningskonto]" displayFolder="Grupp" count="0" unbalanced="0"/>
    <cacheHierarchy uniqueName="[Årsredovisningskonto].[S-kontogrupp]" caption="S-kontogrupp" attribute="1" defaultMemberUniqueName="[Årsredovisningskonto].[S-kontogrupp].[All]" allUniqueName="[Årsredovisningskonto].[S-kontogrupp].[All]" dimensionUniqueName="[Årsredovisningskonto]" displayFolder="Grupp" count="0" unbalanced="0"/>
    <cacheHierarchy uniqueName="[Årsredovisningskonto].[S-kontogrupp med kod]" caption="S-kontogrupp med kod" attribute="1" defaultMemberUniqueName="[Årsredovisningskonto].[S-kontogrupp med kod].[All]" allUniqueName="[Årsredovisningskonto].[S-kontogrupp med kod].[All]" dimensionUniqueName="[Årsredovisningskonto]" displayFolder="Grupp" count="0" unbalanced="0"/>
    <cacheHierarchy uniqueName="[Årsredovisningskonto].[S-kontokategori]" caption="S-kontokategori" attribute="1" defaultMemberUniqueName="[Årsredovisningskonto].[S-kontokategori].[All]" allUniqueName="[Årsredovisningskonto].[S-kontokategori].[All]" dimensionUniqueName="[Årsredovisningskonto]" displayFolder="Kategori" count="0" unbalanced="0"/>
    <cacheHierarchy uniqueName="[Årsredovisningskonto].[S-kontokategori med kod]" caption="S-kontokategori med kod" attribute="1" defaultMemberUniqueName="[Årsredovisningskonto].[S-kontokategori med kod].[All]" allUniqueName="[Årsredovisningskonto].[S-kontokategori med kod].[All]" dimensionUniqueName="[Årsredovisningskonto]" displayFolder="Kategori" count="0" unbalanced="0"/>
    <cacheHierarchy uniqueName="[Årsredovisningskonto].[Årsredovisningsbenämning]" caption="Årsredovisningsbenämning" defaultMemberUniqueName="[Årsredovisningskonto].[Årsredovisningsbenämning].[All]" allUniqueName="[Årsredovisningskonto].[Årsredovisningsbenämning].[All]" dimensionUniqueName="[Årsredovisningskonto]" displayFolder="" count="0" unbalanced="0"/>
    <cacheHierarchy uniqueName="[Anläggning].[Dim Anläggnings Surrogate Key]" caption="Dim Anläggnings Surrogate Key" attribute="1" keyAttribute="1" defaultMemberUniqueName="[Anläggning].[Dim Anläggnings Surrogate Key].[All]" allUniqueName="[Anläggning].[Dim Anläggnings Surrogate Key].[All]" dimensionUniqueName="[Anläggning]" displayFolder="" count="0" unbalanced="0" hidden="1"/>
    <cacheHierarchy uniqueName="[Anställd].[Dim Anställd ID]" caption="Dim Anställd ID" attribute="1" keyAttribute="1" defaultMemberUniqueName="[Anställd].[Dim Anställd ID].[All]" allUniqueName="[Anställd].[Dim Anställd ID].[All]" dimensionUniqueName="[Anställd]" displayFolder="" count="0" unbalanced="0" hidden="1"/>
    <cacheHierarchy uniqueName="[Bokföringsperiod].[Bokförings Benämning]" caption="Bokförings Benämning" attribute="1" defaultMemberUniqueName="[Bokföringsperiod].[Bokförings Benämning].[All]" allUniqueName="[Bokföringsperiod].[Bokförings Benämning].[All]" dimensionUniqueName="[Bokföringsperiod]" displayFolder="" count="0" unbalanced="0" hidden="1"/>
    <cacheHierarchy uniqueName="[Bokföringsperiod].[Bokförings Datum]" caption="Bokförings Datum" attribute="1" defaultMemberUniqueName="[Bokföringsperiod].[Bokförings Datum].[All]" allUniqueName="[Bokföringsperiod].[Bokförings Datum].[All]" dimensionUniqueName="[Bokföringsperiod]" displayFolder="" count="0" unbalanced="0" hidden="1"/>
    <cacheHierarchy uniqueName="[Bokföringsperiod].[Bokförings Namn]" caption="Bokförings Namn" attribute="1" defaultMemberUniqueName="[Bokföringsperiod].[Bokförings Namn].[All]" allUniqueName="[Bokföringsperiod].[Bokförings Namn].[All]" dimensionUniqueName="[Bokföringsperiod]" displayFolder="" count="0" unbalanced="0" hidden="1"/>
    <cacheHierarchy uniqueName="[Bokföringsperiod].[Dim Bokförings Period ID]" caption="Dim Bokförings Period ID" attribute="1" keyAttribute="1" defaultMemberUniqueName="[Bokföringsperiod].[Dim Bokförings Period ID].[All]" allUniqueName="[Bokföringsperiod].[Dim Bokförings Period ID].[All]" dimensionUniqueName="[Bokföringsperiod]" displayFolder="" count="0" unbalanced="0" hidden="1"/>
    <cacheHierarchy uniqueName="[Budgetkonto].[Budgekontotgruppbeskrivning]" caption="Budgekontotgruppbeskrivning" attribute="1" defaultMemberUniqueName="[Budgetkonto].[Budgekontotgruppbeskrivning].[All]" allUniqueName="[Budgetkonto].[Budgekontotgruppbeskrivning].[All]" dimensionUniqueName="[Budgetkonto]" displayFolder="" count="0" unbalanced="0" hidden="1"/>
    <cacheHierarchy uniqueName="[Budgetkonto].[Budgetkonto]" caption="Budgetkonto" attribute="1" defaultMemberUniqueName="[Budgetkonto].[Budgetkonto].[All]" allUniqueName="[Budgetkonto].[Budgetkonto].[All]" dimensionUniqueName="[Budgetkonto]" displayFolder="Konto" count="0" unbalanced="0" hidden="1"/>
    <cacheHierarchy uniqueName="[Budgetkonto].[Budgetkontobeskrivning]" caption="Budgetkontobeskrivning" attribute="1" defaultMemberUniqueName="[Budgetkonto].[Budgetkontobeskrivning].[All]" allUniqueName="[Budgetkonto].[Budgetkontobeskrivning].[All]" dimensionUniqueName="[Budgetkonto]" displayFolder="" count="0" unbalanced="0" hidden="1"/>
    <cacheHierarchy uniqueName="[Budgetkonto].[Budgetkontokategori beskrivning]" caption="Budgetkontokategori beskrivning" attribute="1" defaultMemberUniqueName="[Budgetkonto].[Budgetkontokategori beskrivning].[All]" allUniqueName="[Budgetkonto].[Budgetkontokategori beskrivning].[All]" dimensionUniqueName="[Budgetkonto]" displayFolder="" count="0" unbalanced="0" hidden="1"/>
    <cacheHierarchy uniqueName="[Budgetkonto].[Budgetkontostatus]" caption="Budgetkontostatus" attribute="1" defaultMemberUniqueName="[Budgetkonto].[Budgetkontostatus].[All]" allUniqueName="[Budgetkonto].[Budgetkontostatus].[All]" dimensionUniqueName="[Budgetkonto]" displayFolder="" count="0" unbalanced="0" hidden="1"/>
    <cacheHierarchy uniqueName="[Budgetkonto].[Dim Budget Grupp ID]" caption="Dim Budget Grupp ID" attribute="1" defaultMemberUniqueName="[Budgetkonto].[Dim Budget Grupp ID].[All]" allUniqueName="[Budgetkonto].[Dim Budget Grupp ID].[All]" dimensionUniqueName="[Budgetkonto]" displayFolder="" count="0" unbalanced="0" hidden="1"/>
    <cacheHierarchy uniqueName="[Budgetkonto].[Dim Budget Kategori ID]" caption="Dim Budget Kategori ID" attribute="1" defaultMemberUniqueName="[Budgetkonto].[Dim Budget Kategori ID].[All]" allUniqueName="[Budgetkonto].[Dim Budget Kategori ID].[All]" dimensionUniqueName="[Budgetkonto]" displayFolder="" count="0" unbalanced="0" hidden="1"/>
    <cacheHierarchy uniqueName="[Budgetkonto].[Dim Budget Konto ID]" caption="Dim Budget Konto ID" attribute="1" keyAttribute="1" defaultMemberUniqueName="[Budgetkonto].[Dim Budget Konto ID].[All]" allUniqueName="[Budgetkonto].[Dim Budget Konto ID].[All]" dimensionUniqueName="[Budgetkonto]" displayFolder="" count="0" unbalanced="0" hidden="1"/>
    <cacheHierarchy uniqueName="[Finansiär].[Dim Finansiär Grupp ID]" caption="Dim Finansiär Grupp ID" attribute="1" defaultMemberUniqueName="[Finansiär].[Dim Finansiär Grupp ID].[All]" allUniqueName="[Finansiär].[Dim Finansiär Grupp ID].[All]" dimensionUniqueName="[Finansiär]" displayFolder="" count="0" unbalanced="0" hidden="1"/>
    <cacheHierarchy uniqueName="[Finansiär].[Dim Finansiär ID]" caption="Dim Finansiär ID" attribute="1" keyAttribute="1" defaultMemberUniqueName="[Finansiär].[Dim Finansiär ID].[All]" allUniqueName="[Finansiär].[Dim Finansiär ID].[All]" dimensionUniqueName="[Finansiär]" displayFolder="" count="0" unbalanced="0" hidden="1"/>
    <cacheHierarchy uniqueName="[Finansiär].[Finansiär]" caption="Finansiär" attribute="1" defaultMemberUniqueName="[Finansiär].[Finansiär].[All]" allUniqueName="[Finansiär].[Finansiär].[All]" dimensionUniqueName="[Finansiär]" displayFolder="" count="0" unbalanced="0" hidden="1"/>
    <cacheHierarchy uniqueName="[Finansiär].[Finansiär Grupp]" caption="Finansiär Grupp" attribute="1" defaultMemberUniqueName="[Finansiär].[Finansiär Grupp].[All]" allUniqueName="[Finansiär].[Finansiär Grupp].[All]" dimensionUniqueName="[Finansiär]" displayFolder="" count="0" unbalanced="0" hidden="1"/>
    <cacheHierarchy uniqueName="[Fritt Fält].[Dim Fritt Fält ID]" caption="Dim Fritt Fält ID" attribute="1" keyAttribute="1" defaultMemberUniqueName="[Fritt Fält].[Dim Fritt Fält ID].[All]" allUniqueName="[Fritt Fält].[Dim Fritt Fält ID].[All]" dimensionUniqueName="[Fritt Fält]" displayFolder="" count="0" unbalanced="0" hidden="1"/>
    <cacheHierarchy uniqueName="[Fritt Fält].[Fritt Fält Datum]" caption="Fritt Fält Datum" attribute="1" defaultMemberUniqueName="[Fritt Fält].[Fritt Fält Datum].[All]" allUniqueName="[Fritt Fält].[Fritt Fält Datum].[All]" dimensionUniqueName="[Fritt Fält]" displayFolder="" count="0" unbalanced="0" hidden="1"/>
    <cacheHierarchy uniqueName="[Fritt Fält].[Fritt Fält Kod]" caption="Fritt Fält Kod" attribute="1" defaultMemberUniqueName="[Fritt Fält].[Fritt Fält Kod].[All]" allUniqueName="[Fritt Fält].[Fritt Fält Kod].[All]" dimensionUniqueName="[Fritt Fält]" displayFolder="" count="0" unbalanced="0" hidden="1"/>
    <cacheHierarchy uniqueName="[Fritt Fält].[Fritt Fält Rel Value]" caption="Fritt Fält Rel Value" attribute="1" defaultMemberUniqueName="[Fritt Fält].[Fritt Fält Rel Value].[All]" allUniqueName="[Fritt Fält].[Fritt Fält Rel Value].[All]" dimensionUniqueName="[Fritt Fält]" displayFolder="" count="0" unbalanced="0" hidden="1"/>
    <cacheHierarchy uniqueName="[Fritt Fält].[Fritt Fält Status]" caption="Fritt Fält Status" attribute="1" defaultMemberUniqueName="[Fritt Fält].[Fritt Fält Status].[All]" allUniqueName="[Fritt Fält].[Fritt Fält Status].[All]" dimensionUniqueName="[Fritt Fält]" displayFolder="" count="0" unbalanced="0" hidden="1"/>
    <cacheHierarchy uniqueName="[Kund].[Dim Kund ID]" caption="Dim Kund ID" attribute="1" keyAttribute="1" defaultMemberUniqueName="[Kund].[Dim Kund ID].[All]" allUniqueName="[Kund].[Dim Kund ID].[All]" dimensionUniqueName="[Kund]" displayFolder="" count="0" unbalanced="0" hidden="1"/>
    <cacheHierarchy uniqueName="[Kund].[Kundkod]" caption="Kundkod" attribute="1" defaultMemberUniqueName="[Kund].[Kundkod].[All]" allUniqueName="[Kund].[Kundkod].[All]" dimensionUniqueName="[Kund]" displayFolder="" count="0" unbalanced="0" hidden="1"/>
    <cacheHierarchy uniqueName="[Leverantör].[Dim Leverantör ID]" caption="Dim Leverantör ID" attribute="1" keyAttribute="1" defaultMemberUniqueName="[Leverantör].[Dim Leverantör ID].[All]" allUniqueName="[Leverantör].[Dim Leverantör ID].[All]" dimensionUniqueName="[Leverantör]" displayFolder="" count="0" unbalanced="0" hidden="1"/>
    <cacheHierarchy uniqueName="[Motpart].[Dim Motpart ID]" caption="Dim Motpart ID" attribute="1" keyAttribute="1" defaultMemberUniqueName="[Motpart].[Dim Motpart ID].[All]" allUniqueName="[Motpart].[Dim Motpart ID].[All]" dimensionUniqueName="[Motpart]" displayFolder="" count="0" unbalanced="0" hidden="1"/>
    <cacheHierarchy uniqueName="[Motpart].[Motpartsgrupp]" caption="Motpartsgrupp" attribute="1" defaultMemberUniqueName="[Motpart].[Motpartsgrupp].[All]" allUniqueName="[Motpart].[Motpartsgrupp].[All]" dimensionUniqueName="[Motpart]" displayFolder="" count="0" unbalanced="0" hidden="1"/>
    <cacheHierarchy uniqueName="[Motpart].[Motpartskod]" caption="Motpartskod" attribute="1" defaultMemberUniqueName="[Motpart].[Motpartskod].[All]" allUniqueName="[Motpart].[Motpartskod].[All]" dimensionUniqueName="[Motpart]" displayFolder="" count="0" unbalanced="0" hidden="1"/>
    <cacheHierarchy uniqueName="[Organisation - fakultet].[Dim Fakultet ID]" caption="Dim Fakultet ID" attribute="1" keyAttribute="1" defaultMemberUniqueName="[Organisation - fakultet].[Dim Fakultet ID].[All]" allUniqueName="[Organisation - fakultet].[Dim Fakultet ID].[All]" dimensionUniqueName="[Organisation - fakultet]" displayFolder="" count="0" unbalanced="0" hidden="1"/>
    <cacheHierarchy uniqueName="[Organisation - institution].[Avdelningsnamn]" caption="Avdelningsnamn" attribute="1" defaultMemberUniqueName="[Organisation - institution].[Avdelningsnamn].[Alla]" allUniqueName="[Organisation - institution].[Avdelningsnamn].[Alla]" dimensionUniqueName="[Organisation - institution]" displayFolder="Avdelning" count="0" unbalanced="0" hidden="1"/>
    <cacheHierarchy uniqueName="[Organisation - institution].[Dim Kostnadsställe ID]" caption="Dim Kostnadsställe ID" attribute="1" keyAttribute="1" defaultMemberUniqueName="[Organisation - institution].[Dim Kostnadsställe ID].[Alla]" allUniqueName="[Organisation - institution].[Dim Kostnadsställe ID].[Alla]" dimensionUniqueName="[Organisation - institution]" displayFolder="" count="0" unbalanced="0" hidden="1"/>
    <cacheHierarchy uniqueName="[Organisation - institution].[Fakultetskod]" caption="Fakultetskod" attribute="1" defaultMemberUniqueName="[Organisation - institution].[Fakultetskod].[Alla]" allUniqueName="[Organisation - institution].[Fakultetskod].[Alla]" dimensionUniqueName="[Organisation - institution]" displayFolder="" count="0" unbalanced="0" hidden="1"/>
    <cacheHierarchy uniqueName="[Organisation - institution].[Fakultetsnamn]" caption="Fakultetsnamn" attribute="1" defaultMemberUniqueName="[Organisation - institution].[Fakultetsnamn].[Alla]" allUniqueName="[Organisation - institution].[Fakultetsnamn].[Alla]" dimensionUniqueName="[Organisation - institution]" displayFolder="" count="0" unbalanced="0" hidden="1"/>
    <cacheHierarchy uniqueName="[Organisation - institution].[Institutionsnamn]" caption="Institutionsnamn" attribute="1" defaultMemberUniqueName="[Organisation - institution].[Institutionsnamn].[Alla]" allUniqueName="[Organisation - institution].[Institutionsnamn].[Alla]" dimensionUniqueName="[Organisation - institution]" displayFolder="" count="0" unbalanced="0" hidden="1"/>
    <cacheHierarchy uniqueName="[Organisation - institution].[Kostnadsställenamn]" caption="Kostnadsställenamn" attribute="1" defaultMemberUniqueName="[Organisation - institution].[Kostnadsställenamn].[Alla]" allUniqueName="[Organisation - institution].[Kostnadsställenamn].[Alla]" dimensionUniqueName="[Organisation - institution]" displayFolder="Kostnadsställe" count="0" unbalanced="0" hidden="1"/>
    <cacheHierarchy uniqueName="[Organisation - institution].[Kostnadsställestatus]" caption="Kostnadsställestatus" attribute="1" defaultMemberUniqueName="[Organisation - institution].[Kostnadsställestatus].[Alla]" allUniqueName="[Organisation - institution].[Kostnadsställestatus].[Alla]" dimensionUniqueName="[Organisation - institution]" displayFolder="" count="0" unbalanced="0" hidden="1"/>
    <cacheHierarchy uniqueName="[Projekt].[Delprojekt]" caption="Delprojekt" attribute="1" defaultMemberUniqueName="[Projekt].[Delprojekt].[All]" allUniqueName="[Projekt].[Delprojekt].[All]" dimensionUniqueName="[Projekt]" displayFolder="Subgrupp" count="0" unbalanced="0" hidden="1"/>
    <cacheHierarchy uniqueName="[Projekt].[Dim Projekt ID]" caption="Dim Projekt ID" attribute="1" keyAttribute="1" defaultMemberUniqueName="[Projekt].[Dim Projekt ID].[All]" allUniqueName="[Projekt].[Dim Projekt ID].[All]" dimensionUniqueName="[Projekt]" displayFolder="" count="0" unbalanced="0" hidden="1"/>
    <cacheHierarchy uniqueName="[Projektledare].[Dim Anställd ID]" caption="Dim Anställd ID" attribute="1" keyAttribute="1" defaultMemberUniqueName="[Projektledare].[Dim Anställd ID].[All]" allUniqueName="[Projektledare].[Dim Anställd ID].[All]" dimensionUniqueName="[Projektledare]" displayFolder="" count="0" unbalanced="0" hidden="1"/>
    <cacheHierarchy uniqueName="[Redovisningsområde].[Dim Verksamhets Område ID]" caption="Dim Verksamhets Område ID" attribute="1" keyAttribute="1" defaultMemberUniqueName="[Redovisningsområde].[Dim Verksamhets Område ID].[All]" allUniqueName="[Redovisningsområde].[Dim Verksamhets Område ID].[All]" dimensionUniqueName="[Redovisningsområde]" displayFolder="" count="0" unbalanced="0" hidden="1"/>
    <cacheHierarchy uniqueName="[Reskontratyp].[Dim Reskontra Typ ID]" caption="Dim Reskontra Typ ID" attribute="1" keyAttribute="1" defaultMemberUniqueName="[Reskontratyp].[Dim Reskontra Typ ID].[All]" allUniqueName="[Reskontratyp].[Dim Reskontra Typ ID].[All]" dimensionUniqueName="[Reskontratyp]" displayFolder="" count="0" unbalanced="0" hidden="1"/>
    <cacheHierarchy uniqueName="[Reskontratyp].[Reskontra Beskrivning]" caption="Reskontra Beskrivning" attribute="1" defaultMemberUniqueName="[Reskontratyp].[Reskontra Beskrivning].[All]" allUniqueName="[Reskontratyp].[Reskontra Beskrivning].[All]" dimensionUniqueName="[Reskontratyp]" displayFolder="" count="0" unbalanced="0" hidden="1"/>
    <cacheHierarchy uniqueName="[Reskontratyp].[Reskontra Kod]" caption="Reskontra Kod" attribute="1" defaultMemberUniqueName="[Reskontratyp].[Reskontra Kod].[All]" allUniqueName="[Reskontratyp].[Reskontra Kod].[All]" dimensionUniqueName="[Reskontratyp]" displayFolder="" count="0" unbalanced="0" hidden="1"/>
    <cacheHierarchy uniqueName="[Verifikation].[Fact Utfall Sorrugate Key]" caption="Fact Utfall Sorrugate Key" attribute="1" keyAttribute="1" defaultMemberUniqueName="[Verifikation].[Fact Utfall Sorrugate Key].[All]" allUniqueName="[Verifikation].[Fact Utfall Sorrugate Key].[All]" dimensionUniqueName="[Verifikation]" displayFolder="" count="0" unbalanced="0" hidden="1"/>
    <cacheHierarchy uniqueName="[Verifikationstyp].[Dim Verifikations Typ ID]" caption="Dim Verifikations Typ ID" attribute="1" keyAttribute="1" defaultMemberUniqueName="[Verifikationstyp].[Dim Verifikations Typ ID].[All]" allUniqueName="[Verifikationstyp].[Dim Verifikations Typ ID].[All]" dimensionUniqueName="[Verifikationstyp]" displayFolder="" count="0" unbalanced="0" hidden="1"/>
    <cacheHierarchy uniqueName="[Verifikationstyp].[Verifikationsbeskrivning]" caption="Verifikationsbeskrivning" attribute="1" defaultMemberUniqueName="[Verifikationstyp].[Verifikationsbeskrivning].[All]" allUniqueName="[Verifikationstyp].[Verifikationsbeskrivning].[All]" dimensionUniqueName="[Verifikationstyp]" displayFolder="" count="0" unbalanced="0" hidden="1"/>
    <cacheHierarchy uniqueName="[Verifikationstyp].[Verifikationstyp kod]" caption="Verifikationstyp kod" attribute="1" defaultMemberUniqueName="[Verifikationstyp].[Verifikationstyp kod].[All]" allUniqueName="[Verifikationstyp].[Verifikationstyp kod].[All]" dimensionUniqueName="[Verifikationstyp]" displayFolder="" count="0" unbalanced="0" hidden="1"/>
    <cacheHierarchy uniqueName="[Årsredovisningskonto].[Dim S Konto ID]" caption="Dim S Konto ID" attribute="1" keyAttribute="1" defaultMemberUniqueName="[Årsredovisningskonto].[Dim S Konto ID].[All]" allUniqueName="[Årsredovisningskonto].[Dim S Konto ID].[All]" dimensionUniqueName="[Årsredovisningskonto]" displayFolder="" count="0" unbalanced="0" hidden="1"/>
    <cacheHierarchy uniqueName="[Measures].[Utfall]" caption="Utfall" measure="1" displayFolder="" measureGroup="Utfall" count="0" oneField="1">
      <fieldsUsage count="1">
        <fieldUsage x="0"/>
      </fieldsUsage>
    </cacheHierarchy>
    <cacheHierarchy uniqueName="[Measures].[Budget]" caption="Budget" measure="1" displayFolder="" measureGroup="Budget" count="0"/>
    <cacheHierarchy uniqueName="[Measures].[Projektbudget]" caption="Projektbudget" measure="1" displayFolder="" measureGroup="Projektbudget" count="0"/>
    <cacheHierarchy uniqueName="[Measures].[Utfall YTD]" caption="Utfall YTD" measure="1" displayFolder="" count="0"/>
    <cacheHierarchy uniqueName="[Measures].[Föregående år 1 Utfall YTD]" caption="Föregående år 1 Utfall YTD" measure="1" displayFolder="" count="0"/>
    <cacheHierarchy uniqueName="[Measures].[Föregående år 3 Utfall YTD]" caption="Föregående år 3 Utfall YTD" measure="1" displayFolder="" count="0"/>
    <cacheHierarchy uniqueName="[Measures].[Semesterkostnader]" caption="Semesterkostnader" measure="1" displayFolder="Calculated Measures" count="0"/>
    <cacheHierarchy uniqueName="[Measures].[Föregående år 2 Utfall YTD]" caption="Föregående år 2 Utfall YTD" measure="1" displayFolder="" count="0"/>
    <cacheHierarchy uniqueName="[Measures].[Ej inbetalda kontrakt]" caption="Ej inbetalda kontrakt" measure="1" displayFolder="Calculated Measures" count="0"/>
    <cacheHierarchy uniqueName="[Measures].[Oförbrukade bidrag]" caption="Oförbrukade bidrag" measure="1" displayFolder="Calculated Measures" count="0"/>
    <cacheHierarchy uniqueName="[Measures].[Budget YTD]" caption="Budget YTD" measure="1" displayFolder="" count="0" hidden="1"/>
    <cacheHierarchy uniqueName="[Bokföringsperiod 12 senaste stängda]" caption="Bokföringsperiod 12 senaste stängda" set="1" parentSet="24" displayFolder="" count="0" unbalanced="0" unbalancedGroup="0"/>
  </cacheHierarchies>
  <kpis count="0"/>
  <dimensions count="19">
    <dimension name="Anläggning" uniqueName="[Anläggning]" caption="Anläggning"/>
    <dimension name="Anställd" uniqueName="[Anställd]" caption="Person"/>
    <dimension name="Bokföringsperiod" uniqueName="[Bokföringsperiod]" caption="Period"/>
    <dimension name="Budgetkonto" uniqueName="[Budgetkonto]" caption="Budgetkonto"/>
    <dimension name="Finansiär" uniqueName="[Finansiär]" caption="Finansiär"/>
    <dimension name="Fritt Fält" uniqueName="[Fritt Fält]" caption="Fritt Fält"/>
    <dimension name="Kund" uniqueName="[Kund]" caption="Kund"/>
    <dimension name="Leverantör" uniqueName="[Leverantör]" caption="Leverantör"/>
    <dimension measure="1" name="Measures" uniqueName="[Measures]" caption="Measures"/>
    <dimension name="Motpart" uniqueName="[Motpart]" caption="Motpart"/>
    <dimension name="Organisation - fakultet" uniqueName="[Organisation - fakultet]" caption="Organisation - fakultet"/>
    <dimension name="Organisation - institution" uniqueName="[Organisation - institution]" caption="Organisation - institution"/>
    <dimension name="Projekt" uniqueName="[Projekt]" caption="Projekt"/>
    <dimension name="Projektledare" uniqueName="[Projektledare]" caption="Projektledare"/>
    <dimension name="Redovisningsområde" uniqueName="[Redovisningsområde]" caption="Redovisningsområde"/>
    <dimension name="Reskontratyp" uniqueName="[Reskontratyp]" caption="Reskontratyp"/>
    <dimension name="Verifikation" uniqueName="[Verifikation]" caption="Verifikation"/>
    <dimension name="Verifikationstyp" uniqueName="[Verifikationstyp]" caption="Verifikationstyp"/>
    <dimension name="Årsredovisningskonto" uniqueName="[Årsredovisningskonto]" caption="Årsredovisningskonto"/>
  </dimensions>
  <measureGroups count="3">
    <measureGroup name="Budget" caption="Budget"/>
    <measureGroup name="Projektbudget" caption="Projektbudget"/>
    <measureGroup name="Utfall" caption="Utfall"/>
  </measureGroups>
  <maps count="32">
    <map measureGroup="0" dimension="2"/>
    <map measureGroup="0" dimension="3"/>
    <map measureGroup="0" dimension="10"/>
    <map measureGroup="0" dimension="11"/>
    <map measureGroup="0" dimension="12"/>
    <map measureGroup="0" dimension="14"/>
    <map measureGroup="0" dimension="18"/>
    <map measureGroup="1" dimension="2"/>
    <map measureGroup="1" dimension="3"/>
    <map measureGroup="1" dimension="10"/>
    <map measureGroup="1" dimension="11"/>
    <map measureGroup="1" dimension="12"/>
    <map measureGroup="1" dimension="14"/>
    <map measureGroup="1" dimension="18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1" applyNumberFormats="0" applyBorderFormats="0" applyFontFormats="0" applyPatternFormats="0" applyAlignmentFormats="0" applyWidthHeightFormats="1" dataCaption="Värden" updatedVersion="5" minRefreshableVersion="3" useAutoFormatting="1" subtotalHiddenItems="1" itemPrintTitles="1" createdVersion="5" indent="0" outline="1" outlineData="1" multipleFieldFilters="0" fieldListSortAscending="1">
  <location ref="A4:E57" firstHeaderRow="1" firstDataRow="2" firstDataCol="1" rowPageCount="2" colPageCount="1"/>
  <pivotFields count="18">
    <pivotField dataField="1" showAll="0"/>
    <pivotField axis="axisRow" allDrilled="1" showAll="0" dataSourceSort="1" defaultAttributeDrillState="1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Col" allDrilled="1" showAll="0" dataSourceSort="1">
      <items count="4">
        <item s="1" c="1" x="0"/>
        <item s="1" c="1" x="1"/>
        <item s="1" c="1" x="2"/>
        <item t="default"/>
      </items>
    </pivotField>
    <pivotField axis="axisCol" showAll="0" dataSourceSort="1">
      <items count="1">
        <item t="default"/>
      </items>
    </pivotField>
    <pivotField showAll="0" dataSourceSort="1" defaultSubtotal="0" showPropTip="1"/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</pivotFields>
  <rowFields count="1">
    <field x="1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Fields count="1">
    <field x="9"/>
  </colFields>
  <colItems count="4">
    <i>
      <x/>
    </i>
    <i>
      <x v="1"/>
    </i>
    <i>
      <x v="2"/>
    </i>
    <i t="grand">
      <x/>
    </i>
  </colItems>
  <pageFields count="2">
    <pageField fld="2" hier="54" name="[Organisation - institution].[Organisation - institution].[Institutionsbenämning].&amp;[896-FAKULTETEN F LANDSKAPSPL., TRÄDGÅRDS- O JORDBR.VET]" cap="896-FAKULTETEN F LANDSKAPSPL., TRÄDGÅRDS- O JORDBR.VET"/>
    <pageField fld="12" hier="26" name="[Budgetkonto].[Budgetkontohierarki med kod].[Budgetkontokategori benämning].&amp;[70-Avskrivningar]" cap="70-Avskrivningar"/>
  </pageFields>
  <dataFields count="1">
    <dataField fld="0" baseField="0" baseItem="0" numFmtId="4"/>
  </dataFields>
  <formats count="46">
    <format dxfId="45">
      <pivotArea outline="0" collapsedLevelsAreSubtotals="1" fieldPosition="0"/>
    </format>
    <format dxfId="44">
      <pivotArea collapsedLevelsAreSubtotals="1" fieldPosition="0">
        <references count="1">
          <reference field="1" count="1">
            <x v="13"/>
          </reference>
        </references>
      </pivotArea>
    </format>
    <format dxfId="43">
      <pivotArea collapsedLevelsAreSubtotals="1" fieldPosition="0">
        <references count="1">
          <reference field="1" count="1">
            <x v="13"/>
          </reference>
        </references>
      </pivotArea>
    </format>
    <format dxfId="42">
      <pivotArea collapsedLevelsAreSubtotals="1" fieldPosition="0">
        <references count="1">
          <reference field="1" count="1">
            <x v="14"/>
          </reference>
        </references>
      </pivotArea>
    </format>
    <format dxfId="41">
      <pivotArea collapsedLevelsAreSubtotals="1" fieldPosition="0">
        <references count="1">
          <reference field="1" count="1">
            <x v="14"/>
          </reference>
        </references>
      </pivotArea>
    </format>
    <format dxfId="40">
      <pivotArea collapsedLevelsAreSubtotals="1" fieldPosition="0">
        <references count="1">
          <reference field="1" count="1">
            <x v="15"/>
          </reference>
        </references>
      </pivotArea>
    </format>
    <format dxfId="39">
      <pivotArea collapsedLevelsAreSubtotals="1" fieldPosition="0">
        <references count="1">
          <reference field="1" count="1">
            <x v="15"/>
          </reference>
        </references>
      </pivotArea>
    </format>
    <format dxfId="38">
      <pivotArea collapsedLevelsAreSubtotals="1" fieldPosition="0">
        <references count="1">
          <reference field="1" count="1">
            <x v="17"/>
          </reference>
        </references>
      </pivotArea>
    </format>
    <format dxfId="37">
      <pivotArea collapsedLevelsAreSubtotals="1" fieldPosition="0">
        <references count="1">
          <reference field="1" count="1">
            <x v="17"/>
          </reference>
        </references>
      </pivotArea>
    </format>
    <format dxfId="36">
      <pivotArea collapsedLevelsAreSubtotals="1" fieldPosition="0">
        <references count="1">
          <reference field="1" count="1">
            <x v="16"/>
          </reference>
        </references>
      </pivotArea>
    </format>
    <format dxfId="35">
      <pivotArea collapsedLevelsAreSubtotals="1" fieldPosition="0">
        <references count="1">
          <reference field="1" count="1">
            <x v="16"/>
          </reference>
        </references>
      </pivotArea>
    </format>
    <format dxfId="34">
      <pivotArea collapsedLevelsAreSubtotals="1" fieldPosition="0">
        <references count="1">
          <reference field="1" count="1">
            <x v="22"/>
          </reference>
        </references>
      </pivotArea>
    </format>
    <format dxfId="33">
      <pivotArea collapsedLevelsAreSubtotals="1" fieldPosition="0">
        <references count="1">
          <reference field="1" count="1">
            <x v="22"/>
          </reference>
        </references>
      </pivotArea>
    </format>
    <format dxfId="32">
      <pivotArea collapsedLevelsAreSubtotals="1" fieldPosition="0">
        <references count="1">
          <reference field="1" count="1">
            <x v="12"/>
          </reference>
        </references>
      </pivotArea>
    </format>
    <format dxfId="31">
      <pivotArea collapsedLevelsAreSubtotals="1" fieldPosition="0">
        <references count="1">
          <reference field="1" count="1">
            <x v="12"/>
          </reference>
        </references>
      </pivotArea>
    </format>
    <format dxfId="30">
      <pivotArea collapsedLevelsAreSubtotals="1" fieldPosition="0">
        <references count="1">
          <reference field="1" count="1">
            <x v="5"/>
          </reference>
        </references>
      </pivotArea>
    </format>
    <format dxfId="29">
      <pivotArea collapsedLevelsAreSubtotals="1" fieldPosition="0">
        <references count="1">
          <reference field="1" count="1">
            <x v="5"/>
          </reference>
        </references>
      </pivotArea>
    </format>
    <format dxfId="28">
      <pivotArea collapsedLevelsAreSubtotals="1" fieldPosition="0">
        <references count="1">
          <reference field="1" count="1">
            <x v="7"/>
          </reference>
        </references>
      </pivotArea>
    </format>
    <format dxfId="27">
      <pivotArea collapsedLevelsAreSubtotals="1" fieldPosition="0">
        <references count="1">
          <reference field="1" count="1">
            <x v="7"/>
          </reference>
        </references>
      </pivotArea>
    </format>
    <format dxfId="26">
      <pivotArea collapsedLevelsAreSubtotals="1" fieldPosition="0">
        <references count="1">
          <reference field="1" count="1">
            <x v="9"/>
          </reference>
        </references>
      </pivotArea>
    </format>
    <format dxfId="25">
      <pivotArea dataOnly="0" labelOnly="1" fieldPosition="0">
        <references count="1">
          <reference field="1" count="1">
            <x v="9"/>
          </reference>
        </references>
      </pivotArea>
    </format>
    <format dxfId="24">
      <pivotArea collapsedLevelsAreSubtotals="1" fieldPosition="0">
        <references count="1">
          <reference field="1" count="1">
            <x v="8"/>
          </reference>
        </references>
      </pivotArea>
    </format>
    <format dxfId="23">
      <pivotArea dataOnly="0" labelOnly="1" fieldPosition="0">
        <references count="1">
          <reference field="1" count="1">
            <x v="8"/>
          </reference>
        </references>
      </pivotArea>
    </format>
    <format dxfId="22">
      <pivotArea collapsedLevelsAreSubtotals="1" fieldPosition="0">
        <references count="1">
          <reference field="1" count="1">
            <x v="2"/>
          </reference>
        </references>
      </pivotArea>
    </format>
    <format dxfId="21">
      <pivotArea dataOnly="0" labelOnly="1" fieldPosition="0">
        <references count="1">
          <reference field="1" count="1">
            <x v="2"/>
          </reference>
        </references>
      </pivotArea>
    </format>
    <format dxfId="20">
      <pivotArea collapsedLevelsAreSubtotals="1" fieldPosition="0">
        <references count="1">
          <reference field="1" count="1">
            <x v="46"/>
          </reference>
        </references>
      </pivotArea>
    </format>
    <format dxfId="19">
      <pivotArea collapsedLevelsAreSubtotals="1" fieldPosition="0">
        <references count="1">
          <reference field="1" count="1">
            <x v="46"/>
          </reference>
        </references>
      </pivotArea>
    </format>
    <format dxfId="18">
      <pivotArea collapsedLevelsAreSubtotals="1" fieldPosition="0">
        <references count="1">
          <reference field="1" count="1">
            <x v="52"/>
          </reference>
        </references>
      </pivotArea>
    </format>
    <format dxfId="17">
      <pivotArea collapsedLevelsAreSubtotals="1" fieldPosition="0">
        <references count="1">
          <reference field="1" count="1">
            <x v="52"/>
          </reference>
        </references>
      </pivotArea>
    </format>
    <format dxfId="16">
      <pivotArea collapsedLevelsAreSubtotals="1" fieldPosition="0">
        <references count="1">
          <reference field="1" count="1">
            <x v="19"/>
          </reference>
        </references>
      </pivotArea>
    </format>
    <format dxfId="15">
      <pivotArea dataOnly="0" labelOnly="1" fieldPosition="0">
        <references count="1">
          <reference field="1" count="1">
            <x v="19"/>
          </reference>
        </references>
      </pivotArea>
    </format>
    <format dxfId="14">
      <pivotArea collapsedLevelsAreSubtotals="1" fieldPosition="0">
        <references count="1">
          <reference field="1" count="5">
            <x v="2"/>
            <x v="3"/>
            <x v="4"/>
            <x v="51"/>
            <x v="53"/>
          </reference>
        </references>
      </pivotArea>
    </format>
    <format dxfId="13">
      <pivotArea collapsedLevelsAreSubtotals="1" fieldPosition="0">
        <references count="1">
          <reference field="1" count="4">
            <x v="3"/>
            <x v="4"/>
            <x v="51"/>
            <x v="53"/>
          </reference>
        </references>
      </pivotArea>
    </format>
    <format dxfId="12">
      <pivotArea collapsedLevelsAreSubtotals="1" fieldPosition="0">
        <references count="1">
          <reference field="1" count="5">
            <x v="2"/>
            <x v="3"/>
            <x v="4"/>
            <x v="51"/>
            <x v="53"/>
          </reference>
        </references>
      </pivotArea>
    </format>
    <format dxfId="11">
      <pivotArea dataOnly="0" labelOnly="1" fieldPosition="0">
        <references count="1">
          <reference field="1" count="5">
            <x v="2"/>
            <x v="3"/>
            <x v="4"/>
            <x v="51"/>
            <x v="53"/>
          </reference>
        </references>
      </pivotArea>
    </format>
    <format dxfId="10">
      <pivotArea collapsedLevelsAreSubtotals="1" fieldPosition="0">
        <references count="1">
          <reference field="1" count="5">
            <x v="2"/>
            <x v="3"/>
            <x v="4"/>
            <x v="51"/>
            <x v="53"/>
          </reference>
        </references>
      </pivotArea>
    </format>
    <format dxfId="9">
      <pivotArea dataOnly="0" labelOnly="1" fieldPosition="0">
        <references count="1">
          <reference field="1" count="5">
            <x v="2"/>
            <x v="3"/>
            <x v="4"/>
            <x v="51"/>
            <x v="53"/>
          </reference>
        </references>
      </pivotArea>
    </format>
    <format dxfId="8">
      <pivotArea collapsedLevelsAreSubtotals="1" fieldPosition="0">
        <references count="1">
          <reference field="1" count="5">
            <x v="2"/>
            <x v="3"/>
            <x v="4"/>
            <x v="51"/>
            <x v="53"/>
          </reference>
        </references>
      </pivotArea>
    </format>
    <format dxfId="7">
      <pivotArea dataOnly="0" labelOnly="1" fieldPosition="0">
        <references count="1">
          <reference field="1" count="5">
            <x v="2"/>
            <x v="3"/>
            <x v="4"/>
            <x v="51"/>
            <x v="53"/>
          </reference>
        </references>
      </pivotArea>
    </format>
    <format dxfId="6">
      <pivotArea collapsedLevelsAreSubtotals="1" fieldPosition="0">
        <references count="1">
          <reference field="1" count="1">
            <x v="35"/>
          </reference>
        </references>
      </pivotArea>
    </format>
    <format dxfId="5">
      <pivotArea dataOnly="0" labelOnly="1" fieldPosition="0">
        <references count="1">
          <reference field="1" count="1">
            <x v="35"/>
          </reference>
        </references>
      </pivotArea>
    </format>
    <format dxfId="4">
      <pivotArea collapsedLevelsAreSubtotals="1" fieldPosition="0">
        <references count="1">
          <reference field="1" count="1">
            <x v="35"/>
          </reference>
        </references>
      </pivotArea>
    </format>
    <format dxfId="3">
      <pivotArea collapsedLevelsAreSubtotals="1" fieldPosition="0">
        <references count="1">
          <reference field="1" count="1">
            <x v="23"/>
          </reference>
        </references>
      </pivotArea>
    </format>
    <format dxfId="2">
      <pivotArea collapsedLevelsAreSubtotals="1" fieldPosition="0">
        <references count="1">
          <reference field="1" count="1">
            <x v="23"/>
          </reference>
        </references>
      </pivotArea>
    </format>
    <format dxfId="1">
      <pivotArea collapsedLevelsAreSubtotals="1" fieldPosition="0">
        <references count="1">
          <reference field="1" count="1">
            <x v="35"/>
          </reference>
        </references>
      </pivotArea>
    </format>
    <format dxfId="0">
      <pivotArea dataOnly="0" labelOnly="1" fieldPosition="0">
        <references count="1">
          <reference field="1" count="1">
            <x v="35"/>
          </reference>
        </references>
      </pivotArea>
    </format>
  </formats>
  <pivotHierarchies count="160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11"/>
      </mps>
    </pivotHierarchy>
    <pivotHierarchy/>
    <pivotHierarchy/>
    <pivotHierarchy multipleItemSelectionAllowed="1">
      <mps count="3">
        <mp field="15"/>
        <mp field="16"/>
        <mp field="17"/>
      </mps>
      <members count="5" level="1">
        <member name="[Budgetkonto].[Budgetkontohierarki med kod].[Budgetkontokategori benämning].&amp;[70-Avskrivningar]"/>
        <member name="[Budgetkonto].[Budgetkontohierarki med kod].[Budgetkontokategori benämning].&amp;[60-Lokalkostnader]"/>
        <member name="[Budgetkonto].[Budgetkontohierarki med kod].[Budgetkontokategori benämning].&amp;[65-Driftkostnader]"/>
        <member name="[Budgetkonto].[Budgetkontohierarki med kod].[Budgetkontokategori benämning].&amp;[50-Personalkostnader]"/>
        <member name="[Budgetkonto].[Budgetkontohierarki med kod].[Budgetkontokategori benämning].&amp;[99-Saldo flyttade projekt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4">
        <mp field="5"/>
        <mp field="6"/>
        <mp field="7"/>
        <mp field="8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/>
  </pivotHierarchies>
  <pivotTableStyleInfo name="PivotStyleLight16" showRowHeaders="1" showColHeaders="1" showRowStripes="0" showColStripes="0" showLastColumn="1"/>
  <rowHierarchiesUsage count="1">
    <rowHierarchyUsage hierarchyUsage="37"/>
  </rowHierarchiesUsage>
  <colHierarchiesUsage count="1">
    <colHierarchyUsage hierarchyUsage="23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A9" sqref="A9"/>
    </sheetView>
  </sheetViews>
  <sheetFormatPr defaultRowHeight="15" x14ac:dyDescent="0.25"/>
  <cols>
    <col min="1" max="1" width="49.28515625" bestFit="1" customWidth="1"/>
    <col min="2" max="5" width="11.140625" customWidth="1"/>
  </cols>
  <sheetData>
    <row r="1" spans="1:5" x14ac:dyDescent="0.25">
      <c r="A1" s="12"/>
      <c r="B1" s="18"/>
      <c r="C1" s="18"/>
      <c r="D1" s="18"/>
      <c r="E1" s="18" t="s">
        <v>71</v>
      </c>
    </row>
    <row r="2" spans="1:5" x14ac:dyDescent="0.25">
      <c r="A2" s="42" t="s">
        <v>74</v>
      </c>
      <c r="B2" s="53" t="s">
        <v>3</v>
      </c>
      <c r="C2" s="53" t="s">
        <v>75</v>
      </c>
      <c r="D2" s="53" t="s">
        <v>85</v>
      </c>
      <c r="E2" s="26" t="s">
        <v>88</v>
      </c>
    </row>
    <row r="3" spans="1:5" s="25" customFormat="1" x14ac:dyDescent="0.25">
      <c r="A3" s="43" t="s">
        <v>69</v>
      </c>
      <c r="B3" s="44">
        <f>'Sammanställning univ gemensamt'!B47</f>
        <v>-185709068.34282258</v>
      </c>
      <c r="C3" s="44">
        <f>'Sammanställning univ gemensamt'!C47</f>
        <v>-191116218.29903153</v>
      </c>
      <c r="D3" s="44">
        <f>'Sammanställning univ gemensamt'!D47</f>
        <v>-201637408.4385635</v>
      </c>
      <c r="E3" s="44">
        <f>SUM(B3:D3)</f>
        <v>-578462695.08041763</v>
      </c>
    </row>
    <row r="4" spans="1:5" s="25" customFormat="1" x14ac:dyDescent="0.25">
      <c r="A4" s="47" t="s">
        <v>70</v>
      </c>
      <c r="B4" s="48">
        <f>'Sammanställning fak gemensamt'!B33</f>
        <v>-27059498.340000004</v>
      </c>
      <c r="C4" s="48">
        <f>'Sammanställning fak gemensamt'!C33</f>
        <v>-27846345.48</v>
      </c>
      <c r="D4" s="48">
        <f>'Sammanställning fak gemensamt'!D33</f>
        <v>-28544507.710000001</v>
      </c>
      <c r="E4" s="48">
        <f>SUM(B4:D4)</f>
        <v>-83450351.530000001</v>
      </c>
    </row>
    <row r="5" spans="1:5" s="25" customFormat="1" x14ac:dyDescent="0.25">
      <c r="A5" s="43" t="s">
        <v>73</v>
      </c>
      <c r="B5" s="44">
        <f t="shared" ref="B5:E5" si="0">SUM(B3:B4)</f>
        <v>-212768566.68282259</v>
      </c>
      <c r="C5" s="44">
        <f t="shared" si="0"/>
        <v>-218962563.77903152</v>
      </c>
      <c r="D5" s="44">
        <f t="shared" si="0"/>
        <v>-230181916.1485635</v>
      </c>
      <c r="E5" s="44">
        <f t="shared" si="0"/>
        <v>-661913046.6104176</v>
      </c>
    </row>
    <row r="6" spans="1:5" x14ac:dyDescent="0.25">
      <c r="A6" s="45"/>
      <c r="B6" s="46"/>
      <c r="C6" s="46"/>
      <c r="D6" s="46"/>
      <c r="E6" s="46"/>
    </row>
    <row r="7" spans="1:5" x14ac:dyDescent="0.25">
      <c r="A7" s="43" t="s">
        <v>37</v>
      </c>
      <c r="B7" s="44">
        <f>Lönebas!B12</f>
        <v>-1296549270.000001</v>
      </c>
      <c r="C7" s="44">
        <f>Lönebas!C12</f>
        <v>-1278723398.3199999</v>
      </c>
      <c r="D7" s="44">
        <f>Lönebas!D12</f>
        <v>-1332670721.0599995</v>
      </c>
      <c r="E7" s="44">
        <f>SUM(B7:D7)</f>
        <v>-3907943389.3800001</v>
      </c>
    </row>
    <row r="8" spans="1:5" x14ac:dyDescent="0.25">
      <c r="A8" s="45"/>
      <c r="B8" s="46"/>
      <c r="C8" s="46"/>
      <c r="D8" s="46"/>
      <c r="E8" s="46"/>
    </row>
    <row r="9" spans="1:5" x14ac:dyDescent="0.25">
      <c r="A9" s="49" t="s">
        <v>38</v>
      </c>
      <c r="B9" s="90">
        <f t="shared" ref="B9:E9" si="1">B5/B7</f>
        <v>0.16410372641127816</v>
      </c>
      <c r="C9" s="90">
        <f t="shared" si="1"/>
        <v>0.1712352836170096</v>
      </c>
      <c r="D9" s="90">
        <f t="shared" si="1"/>
        <v>0.17272227303491591</v>
      </c>
      <c r="E9" s="90">
        <f t="shared" si="1"/>
        <v>0.1693763139991214</v>
      </c>
    </row>
  </sheetData>
  <pageMargins left="0.7" right="0.7" top="0.75" bottom="0.75" header="0.3" footer="0.3"/>
  <ignoredErrors>
    <ignoredError sqref="B2:E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F16" sqref="F16"/>
    </sheetView>
  </sheetViews>
  <sheetFormatPr defaultRowHeight="15" x14ac:dyDescent="0.25"/>
  <cols>
    <col min="1" max="1" width="30.42578125" bestFit="1" customWidth="1"/>
    <col min="2" max="5" width="13.28515625" style="21" customWidth="1"/>
    <col min="7" max="7" width="49.140625" customWidth="1"/>
  </cols>
  <sheetData>
    <row r="1" spans="1:7" x14ac:dyDescent="0.25">
      <c r="A1" s="22" t="s">
        <v>91</v>
      </c>
      <c r="B1" s="27"/>
      <c r="C1" s="27"/>
      <c r="D1" s="27"/>
      <c r="E1" s="27"/>
      <c r="G1" t="s">
        <v>64</v>
      </c>
    </row>
    <row r="2" spans="1:7" x14ac:dyDescent="0.25">
      <c r="A2" s="23"/>
      <c r="B2" s="29">
        <v>2015</v>
      </c>
      <c r="C2" s="29">
        <v>2016</v>
      </c>
      <c r="D2" s="29">
        <v>2017</v>
      </c>
      <c r="E2" s="29" t="s">
        <v>14</v>
      </c>
    </row>
    <row r="3" spans="1:7" x14ac:dyDescent="0.25">
      <c r="A3" s="55" t="s">
        <v>11</v>
      </c>
      <c r="B3" s="59"/>
      <c r="C3" s="59"/>
      <c r="D3" s="59"/>
      <c r="E3" s="59"/>
    </row>
    <row r="4" spans="1:7" x14ac:dyDescent="0.25">
      <c r="A4" s="56" t="s">
        <v>39</v>
      </c>
      <c r="B4" s="60"/>
      <c r="C4" s="60"/>
      <c r="D4" s="60"/>
      <c r="E4" s="60"/>
      <c r="G4" t="s">
        <v>65</v>
      </c>
    </row>
    <row r="5" spans="1:7" x14ac:dyDescent="0.25">
      <c r="A5" s="11" t="s">
        <v>32</v>
      </c>
      <c r="B5" s="20">
        <v>-189382954.44000006</v>
      </c>
      <c r="C5" s="20">
        <v>-190120900.18999994</v>
      </c>
      <c r="D5" s="20">
        <v>-195331268.23999995</v>
      </c>
      <c r="E5" s="20">
        <f>SUM(B5:D5)</f>
        <v>-574835122.86999989</v>
      </c>
      <c r="G5" t="s">
        <v>63</v>
      </c>
    </row>
    <row r="6" spans="1:7" x14ac:dyDescent="0.25">
      <c r="A6" s="11" t="s">
        <v>33</v>
      </c>
      <c r="B6" s="20">
        <v>-518694478.29000038</v>
      </c>
      <c r="C6" s="20">
        <v>-517934751.8300001</v>
      </c>
      <c r="D6" s="20">
        <v>-564004715.50999987</v>
      </c>
      <c r="E6" s="20">
        <f t="shared" ref="E6:E11" si="0">SUM(B6:D6)</f>
        <v>-1600633945.6300004</v>
      </c>
    </row>
    <row r="7" spans="1:7" x14ac:dyDescent="0.25">
      <c r="A7" s="11" t="s">
        <v>34</v>
      </c>
      <c r="B7" s="20">
        <v>-333370747.48000038</v>
      </c>
      <c r="C7" s="20">
        <v>-319021105.34000015</v>
      </c>
      <c r="D7" s="20">
        <v>-319434625.01000011</v>
      </c>
      <c r="E7" s="20">
        <f t="shared" si="0"/>
        <v>-971826477.83000064</v>
      </c>
    </row>
    <row r="8" spans="1:7" x14ac:dyDescent="0.25">
      <c r="A8" s="11" t="s">
        <v>35</v>
      </c>
      <c r="B8" s="20">
        <v>-255100189.79000011</v>
      </c>
      <c r="C8" s="20">
        <v>-251646240.95999983</v>
      </c>
      <c r="D8" s="20">
        <v>-253897712.29999983</v>
      </c>
      <c r="E8" s="20">
        <f t="shared" si="0"/>
        <v>-760644143.04999971</v>
      </c>
    </row>
    <row r="9" spans="1:7" x14ac:dyDescent="0.25">
      <c r="A9" s="56" t="s">
        <v>40</v>
      </c>
      <c r="B9" s="60"/>
      <c r="C9" s="60"/>
      <c r="D9" s="60"/>
      <c r="E9" s="60">
        <f t="shared" si="0"/>
        <v>0</v>
      </c>
    </row>
    <row r="10" spans="1:7" x14ac:dyDescent="0.25">
      <c r="A10" s="11" t="s">
        <v>33</v>
      </c>
      <c r="B10" s="20">
        <v>-900</v>
      </c>
      <c r="C10" s="20">
        <v>-400</v>
      </c>
      <c r="D10" s="1">
        <v>-2400</v>
      </c>
      <c r="E10" s="20">
        <f t="shared" si="0"/>
        <v>-3700</v>
      </c>
    </row>
    <row r="11" spans="1:7" x14ac:dyDescent="0.25">
      <c r="A11" s="11" t="s">
        <v>34</v>
      </c>
      <c r="B11" s="20"/>
      <c r="C11" s="20"/>
      <c r="D11" s="20"/>
      <c r="E11" s="20">
        <f t="shared" si="0"/>
        <v>0</v>
      </c>
    </row>
    <row r="12" spans="1:7" x14ac:dyDescent="0.25">
      <c r="A12" s="24" t="s">
        <v>14</v>
      </c>
      <c r="B12" s="61">
        <f t="shared" ref="B12:E12" si="1">SUM(B5:B8)+SUM(B10:B11)</f>
        <v>-1296549270.000001</v>
      </c>
      <c r="C12" s="61">
        <f t="shared" si="1"/>
        <v>-1278723398.3199999</v>
      </c>
      <c r="D12" s="61">
        <f t="shared" si="1"/>
        <v>-1332670721.0599995</v>
      </c>
      <c r="E12" s="61">
        <f t="shared" si="1"/>
        <v>-3907943389.3800006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10" workbookViewId="0">
      <selection activeCell="D54" sqref="D54"/>
    </sheetView>
  </sheetViews>
  <sheetFormatPr defaultRowHeight="15" x14ac:dyDescent="0.25"/>
  <cols>
    <col min="1" max="1" width="62.85546875" customWidth="1"/>
    <col min="2" max="5" width="15.28515625" style="21" customWidth="1"/>
    <col min="6" max="6" width="19.85546875" bestFit="1" customWidth="1"/>
  </cols>
  <sheetData>
    <row r="1" spans="1:6" x14ac:dyDescent="0.25">
      <c r="A1" s="14" t="s">
        <v>0</v>
      </c>
      <c r="B1" s="14" t="s" vm="1">
        <v>1</v>
      </c>
      <c r="C1" s="1" t="s">
        <v>61</v>
      </c>
    </row>
    <row r="2" spans="1:6" x14ac:dyDescent="0.25">
      <c r="A2" s="14" t="s">
        <v>17</v>
      </c>
      <c r="B2" s="14" t="s" vm="2">
        <v>6</v>
      </c>
      <c r="C2" t="s">
        <v>62</v>
      </c>
    </row>
    <row r="3" spans="1:6" x14ac:dyDescent="0.25">
      <c r="A3" s="15" t="s">
        <v>2</v>
      </c>
      <c r="B3" s="15" t="s" vm="3">
        <v>31</v>
      </c>
      <c r="C3" s="1" t="s">
        <v>87</v>
      </c>
    </row>
    <row r="5" spans="1:6" x14ac:dyDescent="0.25">
      <c r="A5" s="12" t="s">
        <v>4</v>
      </c>
      <c r="B5" s="12"/>
      <c r="C5" s="12"/>
      <c r="D5" s="12"/>
      <c r="E5"/>
      <c r="F5" s="1" t="s">
        <v>82</v>
      </c>
    </row>
    <row r="6" spans="1:6" x14ac:dyDescent="0.25">
      <c r="A6" s="13"/>
      <c r="B6" s="19" t="s">
        <v>3</v>
      </c>
      <c r="C6" s="19" t="s">
        <v>75</v>
      </c>
      <c r="D6" s="19" t="s">
        <v>85</v>
      </c>
      <c r="E6"/>
      <c r="F6" s="1" t="s">
        <v>80</v>
      </c>
    </row>
    <row r="7" spans="1:6" x14ac:dyDescent="0.25">
      <c r="A7" s="16" t="s">
        <v>67</v>
      </c>
      <c r="B7" s="51"/>
      <c r="C7" s="51"/>
      <c r="D7" s="51">
        <v>5.9999999997671694E-2</v>
      </c>
      <c r="E7"/>
      <c r="F7" t="s">
        <v>83</v>
      </c>
    </row>
    <row r="8" spans="1:6" x14ac:dyDescent="0.25">
      <c r="A8" s="16" t="s">
        <v>7</v>
      </c>
      <c r="B8" s="51">
        <v>57833000.68</v>
      </c>
      <c r="C8" s="51">
        <v>58911528.370000012</v>
      </c>
      <c r="D8" s="51">
        <v>60559296.409999996</v>
      </c>
      <c r="E8"/>
    </row>
    <row r="9" spans="1:6" x14ac:dyDescent="0.25">
      <c r="A9" s="2" t="s">
        <v>59</v>
      </c>
      <c r="B9" s="1">
        <v>0</v>
      </c>
      <c r="C9" s="1"/>
      <c r="D9" s="1">
        <v>70000</v>
      </c>
      <c r="E9"/>
    </row>
    <row r="10" spans="1:6" x14ac:dyDescent="0.25">
      <c r="A10" s="2" t="s">
        <v>58</v>
      </c>
      <c r="B10" s="1">
        <v>57833000.68</v>
      </c>
      <c r="C10" s="1">
        <v>58911528.370000012</v>
      </c>
      <c r="D10" s="1">
        <v>60489296.409999996</v>
      </c>
      <c r="E10"/>
    </row>
    <row r="11" spans="1:6" x14ac:dyDescent="0.25">
      <c r="A11" s="16" t="s">
        <v>8</v>
      </c>
      <c r="B11" s="51">
        <v>247031.21</v>
      </c>
      <c r="C11" s="51">
        <v>73019.429999999993</v>
      </c>
      <c r="D11" s="51">
        <v>313533</v>
      </c>
      <c r="E11"/>
    </row>
    <row r="12" spans="1:6" x14ac:dyDescent="0.25">
      <c r="A12" s="2" t="s">
        <v>8</v>
      </c>
      <c r="B12" s="1">
        <v>247031.21</v>
      </c>
      <c r="C12" s="1">
        <v>73019.429999999993</v>
      </c>
      <c r="D12" s="1">
        <v>313533</v>
      </c>
      <c r="E12"/>
    </row>
    <row r="13" spans="1:6" x14ac:dyDescent="0.25">
      <c r="A13" s="16" t="s">
        <v>9</v>
      </c>
      <c r="B13" s="51">
        <v>1734286.29</v>
      </c>
      <c r="C13" s="51">
        <v>4908272.4600000009</v>
      </c>
      <c r="D13" s="51">
        <v>4199714.0699999994</v>
      </c>
      <c r="E13"/>
    </row>
    <row r="14" spans="1:6" x14ac:dyDescent="0.25">
      <c r="A14" s="2" t="s">
        <v>57</v>
      </c>
      <c r="B14" s="1">
        <v>439837.27999999997</v>
      </c>
      <c r="C14" s="1">
        <v>386237.44</v>
      </c>
      <c r="D14" s="1">
        <v>283935.92</v>
      </c>
      <c r="E14"/>
    </row>
    <row r="15" spans="1:6" x14ac:dyDescent="0.25">
      <c r="A15" s="2" t="s">
        <v>56</v>
      </c>
      <c r="B15" s="1">
        <v>85670</v>
      </c>
      <c r="C15" s="1">
        <v>298000</v>
      </c>
      <c r="D15" s="1">
        <v>204453</v>
      </c>
      <c r="E15"/>
    </row>
    <row r="16" spans="1:6" x14ac:dyDescent="0.25">
      <c r="A16" s="2" t="s">
        <v>55</v>
      </c>
      <c r="B16" s="1">
        <v>0</v>
      </c>
      <c r="C16" s="1">
        <v>0</v>
      </c>
      <c r="D16" s="1">
        <v>0</v>
      </c>
      <c r="E16"/>
    </row>
    <row r="17" spans="1:5" x14ac:dyDescent="0.25">
      <c r="A17" s="2" t="s">
        <v>54</v>
      </c>
      <c r="B17" s="1">
        <v>740081.8</v>
      </c>
      <c r="C17" s="1">
        <v>3804233.4200000009</v>
      </c>
      <c r="D17" s="1">
        <v>3356272.5199999996</v>
      </c>
      <c r="E17"/>
    </row>
    <row r="18" spans="1:5" x14ac:dyDescent="0.25">
      <c r="A18" s="2" t="s">
        <v>53</v>
      </c>
      <c r="B18" s="1">
        <v>468697.21000000008</v>
      </c>
      <c r="C18" s="1">
        <v>419801.59999999998</v>
      </c>
      <c r="D18" s="1">
        <v>355052.63</v>
      </c>
      <c r="E18"/>
    </row>
    <row r="19" spans="1:5" x14ac:dyDescent="0.25">
      <c r="A19" s="16" t="s">
        <v>10</v>
      </c>
      <c r="B19" s="51">
        <v>194457082.66000003</v>
      </c>
      <c r="C19" s="51">
        <v>203498335.57000017</v>
      </c>
      <c r="D19" s="51">
        <v>210753067.50999999</v>
      </c>
      <c r="E19"/>
    </row>
    <row r="20" spans="1:5" x14ac:dyDescent="0.25">
      <c r="A20" s="2" t="s">
        <v>66</v>
      </c>
      <c r="B20" s="1">
        <v>194457082.66000003</v>
      </c>
      <c r="C20" s="1">
        <v>203498335.57000017</v>
      </c>
      <c r="D20" s="1">
        <v>210753067.50999999</v>
      </c>
      <c r="E20"/>
    </row>
    <row r="21" spans="1:5" x14ac:dyDescent="0.25">
      <c r="A21" s="16" t="s">
        <v>11</v>
      </c>
      <c r="B21" s="51">
        <v>-162437794.75000018</v>
      </c>
      <c r="C21" s="51">
        <v>-164989830.63000011</v>
      </c>
      <c r="D21" s="51">
        <v>-183127655.80000001</v>
      </c>
      <c r="E21"/>
    </row>
    <row r="22" spans="1:5" x14ac:dyDescent="0.25">
      <c r="A22" s="2" t="s">
        <v>39</v>
      </c>
      <c r="B22" s="1">
        <v>-157186199.60000017</v>
      </c>
      <c r="C22" s="1">
        <v>-158699311.30000013</v>
      </c>
      <c r="D22" s="1">
        <v>-176508276.72000003</v>
      </c>
      <c r="E22"/>
    </row>
    <row r="23" spans="1:5" x14ac:dyDescent="0.25">
      <c r="A23" s="2" t="s">
        <v>52</v>
      </c>
      <c r="B23" s="1">
        <v>-349667.55000000005</v>
      </c>
      <c r="C23" s="1">
        <v>-404575.46999999991</v>
      </c>
      <c r="D23" s="1">
        <v>-400007.99</v>
      </c>
      <c r="E23"/>
    </row>
    <row r="24" spans="1:5" x14ac:dyDescent="0.25">
      <c r="A24" s="2" t="s">
        <v>51</v>
      </c>
      <c r="B24" s="1">
        <v>-1626208.1099999999</v>
      </c>
      <c r="C24" s="1">
        <v>-2133848.09</v>
      </c>
      <c r="D24" s="1">
        <v>-2542417.1799999997</v>
      </c>
      <c r="E24"/>
    </row>
    <row r="25" spans="1:5" x14ac:dyDescent="0.25">
      <c r="A25" s="2" t="s">
        <v>50</v>
      </c>
      <c r="B25" s="1">
        <v>-337578.48</v>
      </c>
      <c r="C25" s="1">
        <v>-650672.13</v>
      </c>
      <c r="D25" s="1">
        <v>-486811.42</v>
      </c>
      <c r="E25"/>
    </row>
    <row r="26" spans="1:5" x14ac:dyDescent="0.25">
      <c r="A26" s="2" t="s">
        <v>49</v>
      </c>
      <c r="B26" s="1">
        <v>-587651.40000000014</v>
      </c>
      <c r="C26" s="1">
        <v>-580617.88000000012</v>
      </c>
      <c r="D26" s="1">
        <v>-679900.29</v>
      </c>
      <c r="E26"/>
    </row>
    <row r="27" spans="1:5" x14ac:dyDescent="0.25">
      <c r="A27" s="2" t="s">
        <v>40</v>
      </c>
      <c r="B27" s="1">
        <v>-2350489.61</v>
      </c>
      <c r="C27" s="1">
        <v>-2520805.7600000035</v>
      </c>
      <c r="D27" s="1">
        <v>-2510242.1999999997</v>
      </c>
      <c r="E27"/>
    </row>
    <row r="28" spans="1:5" x14ac:dyDescent="0.25">
      <c r="A28" s="16" t="s">
        <v>12</v>
      </c>
      <c r="B28" s="51">
        <v>-20753011.450000003</v>
      </c>
      <c r="C28" s="51">
        <v>-23999065.120000001</v>
      </c>
      <c r="D28" s="51">
        <v>-24479019.319999993</v>
      </c>
      <c r="E28"/>
    </row>
    <row r="29" spans="1:5" x14ac:dyDescent="0.25">
      <c r="A29" s="2" t="s">
        <v>48</v>
      </c>
      <c r="B29" s="1">
        <v>-20753011.450000003</v>
      </c>
      <c r="C29" s="1">
        <v>-23999065.120000001</v>
      </c>
      <c r="D29" s="1">
        <v>-24479019.319999993</v>
      </c>
      <c r="E29"/>
    </row>
    <row r="30" spans="1:5" x14ac:dyDescent="0.25">
      <c r="A30" s="16" t="s">
        <v>13</v>
      </c>
      <c r="B30" s="51">
        <v>-58952109.180000007</v>
      </c>
      <c r="C30" s="51">
        <v>-61008346.539999992</v>
      </c>
      <c r="D30" s="51">
        <v>-54882192.499999993</v>
      </c>
      <c r="E30"/>
    </row>
    <row r="31" spans="1:5" x14ac:dyDescent="0.25">
      <c r="A31" s="2" t="s">
        <v>47</v>
      </c>
      <c r="B31" s="1">
        <v>-3200654.06</v>
      </c>
      <c r="C31" s="1">
        <v>-3297699.59</v>
      </c>
      <c r="D31" s="1">
        <v>-2670868.5800000005</v>
      </c>
      <c r="E31"/>
    </row>
    <row r="32" spans="1:5" x14ac:dyDescent="0.25">
      <c r="A32" s="2" t="s">
        <v>46</v>
      </c>
      <c r="B32" s="1">
        <v>-422358.62999999995</v>
      </c>
      <c r="C32" s="1">
        <v>-254073.34000000003</v>
      </c>
      <c r="D32" s="1">
        <v>-658090.92000000004</v>
      </c>
      <c r="E32"/>
    </row>
    <row r="33" spans="1:5" x14ac:dyDescent="0.25">
      <c r="A33" s="2" t="s">
        <v>45</v>
      </c>
      <c r="B33" s="1">
        <v>-30958436.239999995</v>
      </c>
      <c r="C33" s="1">
        <v>-43253504.159999974</v>
      </c>
      <c r="D33" s="1">
        <v>-39253671.089999996</v>
      </c>
      <c r="E33"/>
    </row>
    <row r="34" spans="1:5" x14ac:dyDescent="0.25">
      <c r="A34" s="2" t="s">
        <v>86</v>
      </c>
      <c r="B34" s="1"/>
      <c r="C34" s="1"/>
      <c r="D34" s="1">
        <v>-37000</v>
      </c>
      <c r="E34"/>
    </row>
    <row r="35" spans="1:5" x14ac:dyDescent="0.25">
      <c r="A35" s="2" t="s">
        <v>44</v>
      </c>
      <c r="B35" s="1">
        <v>-6964658.8600000003</v>
      </c>
      <c r="C35" s="1">
        <v>-6765594.6200000048</v>
      </c>
      <c r="D35" s="1">
        <v>-6679242.9699999997</v>
      </c>
      <c r="E35"/>
    </row>
    <row r="36" spans="1:5" x14ac:dyDescent="0.25">
      <c r="A36" s="2" t="s">
        <v>43</v>
      </c>
      <c r="B36" s="1">
        <v>-3771522.9299999997</v>
      </c>
      <c r="C36" s="1">
        <v>-3265109.5200000023</v>
      </c>
      <c r="D36" s="1">
        <v>-3816246.9400000013</v>
      </c>
      <c r="E36"/>
    </row>
    <row r="37" spans="1:5" x14ac:dyDescent="0.25">
      <c r="A37" s="2" t="s">
        <v>42</v>
      </c>
      <c r="B37" s="1">
        <v>-446894.64999999997</v>
      </c>
      <c r="C37" s="1">
        <v>-394096.83999999997</v>
      </c>
      <c r="D37" s="1">
        <v>-345386.63</v>
      </c>
      <c r="E37"/>
    </row>
    <row r="38" spans="1:5" x14ac:dyDescent="0.25">
      <c r="A38" s="2" t="s">
        <v>68</v>
      </c>
      <c r="B38" s="1"/>
      <c r="C38" s="1"/>
      <c r="D38" s="1"/>
      <c r="E38"/>
    </row>
    <row r="39" spans="1:5" x14ac:dyDescent="0.25">
      <c r="A39" s="2" t="s">
        <v>41</v>
      </c>
      <c r="B39" s="1">
        <v>-13187583.810000008</v>
      </c>
      <c r="C39" s="1">
        <v>-3778268.4700000007</v>
      </c>
      <c r="D39" s="1">
        <v>-1421685.3700000003</v>
      </c>
      <c r="E39"/>
    </row>
    <row r="40" spans="1:5" x14ac:dyDescent="0.25">
      <c r="A40" s="16" t="s">
        <v>81</v>
      </c>
      <c r="B40" s="51">
        <v>-689612.54999998992</v>
      </c>
      <c r="C40" s="51">
        <v>-1124155.6600000011</v>
      </c>
      <c r="D40" s="51">
        <v>-1406515.0199999972</v>
      </c>
      <c r="E40"/>
    </row>
    <row r="41" spans="1:5" x14ac:dyDescent="0.25">
      <c r="A41" s="17" t="s">
        <v>14</v>
      </c>
      <c r="B41" s="50">
        <f>B7+B8+B11+B13+B19+B21+B28+B30+B40</f>
        <v>11438872.909999855</v>
      </c>
      <c r="C41" s="50">
        <f t="shared" ref="C41:D41" si="0">C7+C8+C11+C13+C19+C21+C28+C30+C40</f>
        <v>16269757.880000081</v>
      </c>
      <c r="D41" s="50">
        <f t="shared" si="0"/>
        <v>11930228.410000017</v>
      </c>
      <c r="E41"/>
    </row>
    <row r="42" spans="1:5" x14ac:dyDescent="0.25">
      <c r="E42"/>
    </row>
    <row r="43" spans="1:5" x14ac:dyDescent="0.25">
      <c r="E43"/>
    </row>
    <row r="44" spans="1:5" x14ac:dyDescent="0.25">
      <c r="A44" s="3" t="s">
        <v>36</v>
      </c>
      <c r="B44" s="4">
        <f>B21+B28+B30+B40</f>
        <v>-242832527.93000016</v>
      </c>
      <c r="C44" s="4">
        <f>C21+C28+C30+C40</f>
        <v>-251121397.95000011</v>
      </c>
      <c r="D44" s="4">
        <f>D21+D28+D30+D40</f>
        <v>-263895382.64000002</v>
      </c>
      <c r="E44"/>
    </row>
    <row r="45" spans="1:5" x14ac:dyDescent="0.25">
      <c r="E45"/>
    </row>
    <row r="46" spans="1:5" x14ac:dyDescent="0.25">
      <c r="A46" s="7" t="s">
        <v>15</v>
      </c>
      <c r="B46" s="8">
        <f>B19/(B7+B8+B11+B13+B19)</f>
        <v>0.76476191194762755</v>
      </c>
      <c r="C46" s="8">
        <f>C19/(C7+C8+C11+C13+C19)</f>
        <v>0.76105110858408009</v>
      </c>
      <c r="D46" s="8">
        <f>D19/(D7+D8+D11+D13+D19)</f>
        <v>0.76408085060598652</v>
      </c>
      <c r="E46"/>
    </row>
    <row r="47" spans="1:5" x14ac:dyDescent="0.25">
      <c r="A47" s="4" t="s">
        <v>16</v>
      </c>
      <c r="B47" s="4">
        <f t="shared" ref="B47:D47" si="1">B46*B44</f>
        <v>-185709068.34282258</v>
      </c>
      <c r="C47" s="4">
        <f t="shared" si="1"/>
        <v>-191116218.29903153</v>
      </c>
      <c r="D47" s="4">
        <f t="shared" si="1"/>
        <v>-201637408.4385635</v>
      </c>
      <c r="E47"/>
    </row>
    <row r="48" spans="1:5" x14ac:dyDescent="0.25">
      <c r="E48"/>
    </row>
    <row r="49" spans="1:5" x14ac:dyDescent="0.25">
      <c r="A49" t="s">
        <v>37</v>
      </c>
      <c r="B49" s="20">
        <f>Lönebas!B12</f>
        <v>-1296549270.000001</v>
      </c>
      <c r="C49" s="20">
        <f>Lönebas!C12</f>
        <v>-1278723398.3199999</v>
      </c>
      <c r="D49" s="20">
        <f>Lönebas!D12</f>
        <v>-1332670721.0599995</v>
      </c>
      <c r="E49"/>
    </row>
    <row r="50" spans="1:5" x14ac:dyDescent="0.25">
      <c r="A50" s="9" t="s">
        <v>38</v>
      </c>
      <c r="B50" s="10">
        <f t="shared" ref="B50:D50" si="2">B47/B49</f>
        <v>0.14323332914515655</v>
      </c>
      <c r="C50" s="10">
        <f t="shared" si="2"/>
        <v>0.14945860735020725</v>
      </c>
      <c r="D50" s="10">
        <f t="shared" si="2"/>
        <v>0.15130324787069843</v>
      </c>
      <c r="E50"/>
    </row>
    <row r="51" spans="1:5" x14ac:dyDescent="0.25">
      <c r="E51"/>
    </row>
    <row r="52" spans="1:5" x14ac:dyDescent="0.25">
      <c r="E52"/>
    </row>
    <row r="53" spans="1:5" x14ac:dyDescent="0.25">
      <c r="E53"/>
    </row>
    <row r="54" spans="1:5" x14ac:dyDescent="0.25">
      <c r="E54"/>
    </row>
    <row r="55" spans="1:5" x14ac:dyDescent="0.25">
      <c r="E55"/>
    </row>
    <row r="56" spans="1:5" x14ac:dyDescent="0.25">
      <c r="E56"/>
    </row>
    <row r="57" spans="1:5" x14ac:dyDescent="0.25">
      <c r="E57"/>
    </row>
    <row r="58" spans="1:5" x14ac:dyDescent="0.25">
      <c r="E58"/>
    </row>
    <row r="59" spans="1:5" x14ac:dyDescent="0.25">
      <c r="E59"/>
    </row>
    <row r="60" spans="1:5" x14ac:dyDescent="0.25">
      <c r="E60"/>
    </row>
    <row r="61" spans="1:5" x14ac:dyDescent="0.25">
      <c r="E61"/>
    </row>
    <row r="62" spans="1:5" x14ac:dyDescent="0.25">
      <c r="E62"/>
    </row>
    <row r="63" spans="1:5" x14ac:dyDescent="0.25">
      <c r="E63"/>
    </row>
    <row r="64" spans="1:5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</sheetData>
  <pageMargins left="0.7" right="0.7" top="0.75" bottom="0.75" header="0.3" footer="0.3"/>
  <ignoredErrors>
    <ignoredError sqref="B6:D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topLeftCell="A235" workbookViewId="0">
      <selection activeCell="J19" sqref="J19"/>
    </sheetView>
  </sheetViews>
  <sheetFormatPr defaultRowHeight="15" x14ac:dyDescent="0.25"/>
  <cols>
    <col min="1" max="1" width="61" bestFit="1" customWidth="1"/>
  </cols>
  <sheetData>
    <row r="1" spans="1:4" x14ac:dyDescent="0.25">
      <c r="A1" s="14" t="s">
        <v>0</v>
      </c>
      <c r="B1" s="14" t="s" vm="1">
        <v>1</v>
      </c>
    </row>
    <row r="2" spans="1:4" x14ac:dyDescent="0.25">
      <c r="A2" s="15" t="s">
        <v>17</v>
      </c>
      <c r="B2" s="15" t="s" vm="2">
        <v>6</v>
      </c>
    </row>
    <row r="4" spans="1:4" x14ac:dyDescent="0.25">
      <c r="A4" s="12" t="s">
        <v>92</v>
      </c>
      <c r="B4" s="12"/>
      <c r="C4" s="12"/>
      <c r="D4" s="12"/>
    </row>
    <row r="5" spans="1:4" x14ac:dyDescent="0.25">
      <c r="A5" s="13"/>
      <c r="B5" s="19" t="s">
        <v>3</v>
      </c>
      <c r="C5" s="19" t="s">
        <v>75</v>
      </c>
      <c r="D5" s="19" t="s">
        <v>85</v>
      </c>
    </row>
    <row r="6" spans="1:4" x14ac:dyDescent="0.25">
      <c r="A6" s="16" t="s">
        <v>18</v>
      </c>
      <c r="B6" s="51">
        <v>-21585246.870000001</v>
      </c>
      <c r="C6" s="51">
        <v>-20537429.18</v>
      </c>
      <c r="D6" s="51">
        <v>-19899501.27</v>
      </c>
    </row>
    <row r="7" spans="1:4" x14ac:dyDescent="0.25">
      <c r="A7" s="58" t="s">
        <v>11</v>
      </c>
      <c r="B7" s="57">
        <v>-13452669.039999999</v>
      </c>
      <c r="C7" s="57">
        <v>-13269211.120000001</v>
      </c>
      <c r="D7" s="57">
        <v>-14213463.780000001</v>
      </c>
    </row>
    <row r="8" spans="1:4" x14ac:dyDescent="0.25">
      <c r="A8" s="6" t="s">
        <v>39</v>
      </c>
      <c r="B8" s="1">
        <v>-13099892.57</v>
      </c>
      <c r="C8" s="1">
        <v>-12786634.940000001</v>
      </c>
      <c r="D8" s="1">
        <v>-13409092.660000002</v>
      </c>
    </row>
    <row r="9" spans="1:4" x14ac:dyDescent="0.25">
      <c r="A9" s="6" t="s">
        <v>52</v>
      </c>
      <c r="B9" s="1">
        <v>-53557.61</v>
      </c>
      <c r="C9" s="1">
        <v>-66929.75</v>
      </c>
      <c r="D9" s="1">
        <v>-62893.01999999999</v>
      </c>
    </row>
    <row r="10" spans="1:4" x14ac:dyDescent="0.25">
      <c r="A10" s="6" t="s">
        <v>51</v>
      </c>
      <c r="B10" s="1">
        <v>-168114.53</v>
      </c>
      <c r="C10" s="1">
        <v>-141114.93</v>
      </c>
      <c r="D10" s="1">
        <v>-122752.87</v>
      </c>
    </row>
    <row r="11" spans="1:4" x14ac:dyDescent="0.25">
      <c r="A11" s="6" t="s">
        <v>50</v>
      </c>
      <c r="B11" s="1">
        <v>-80683.929999999993</v>
      </c>
      <c r="C11" s="1">
        <v>-114500</v>
      </c>
      <c r="D11" s="1"/>
    </row>
    <row r="12" spans="1:4" x14ac:dyDescent="0.25">
      <c r="A12" s="6" t="s">
        <v>49</v>
      </c>
      <c r="B12" s="1">
        <v>-19213.490000000002</v>
      </c>
      <c r="C12" s="1">
        <v>-29030.829999999998</v>
      </c>
      <c r="D12" s="1">
        <v>-44577.369999999995</v>
      </c>
    </row>
    <row r="13" spans="1:4" x14ac:dyDescent="0.25">
      <c r="A13" s="6" t="s">
        <v>40</v>
      </c>
      <c r="B13" s="1">
        <v>-31206.910000000003</v>
      </c>
      <c r="C13" s="1">
        <v>-131000.66999999998</v>
      </c>
      <c r="D13" s="1">
        <v>-574147.8600000001</v>
      </c>
    </row>
    <row r="14" spans="1:4" x14ac:dyDescent="0.25">
      <c r="A14" s="58" t="s">
        <v>12</v>
      </c>
      <c r="B14" s="57">
        <v>-1028081.9</v>
      </c>
      <c r="C14" s="57">
        <v>-1395403.45</v>
      </c>
      <c r="D14" s="57">
        <v>-1462341.9000000004</v>
      </c>
    </row>
    <row r="15" spans="1:4" x14ac:dyDescent="0.25">
      <c r="A15" s="6" t="s">
        <v>48</v>
      </c>
      <c r="B15" s="1">
        <v>-1028081.9</v>
      </c>
      <c r="C15" s="1">
        <v>-1395403.45</v>
      </c>
      <c r="D15" s="1">
        <v>-1462341.9000000004</v>
      </c>
    </row>
    <row r="16" spans="1:4" x14ac:dyDescent="0.25">
      <c r="A16" s="58" t="s">
        <v>13</v>
      </c>
      <c r="B16" s="57">
        <v>-6959347.6099999994</v>
      </c>
      <c r="C16" s="57">
        <v>-5743939.669999999</v>
      </c>
      <c r="D16" s="57">
        <v>-4227374.13</v>
      </c>
    </row>
    <row r="17" spans="1:4" x14ac:dyDescent="0.25">
      <c r="A17" s="6" t="s">
        <v>47</v>
      </c>
      <c r="B17" s="1">
        <v>-169857.37</v>
      </c>
      <c r="C17" s="1">
        <v>-165614.9</v>
      </c>
      <c r="D17" s="1">
        <v>-92381.05</v>
      </c>
    </row>
    <row r="18" spans="1:4" x14ac:dyDescent="0.25">
      <c r="A18" s="6" t="s">
        <v>46</v>
      </c>
      <c r="B18" s="1">
        <v>-53579.810000000005</v>
      </c>
      <c r="C18" s="1">
        <v>-6353.02</v>
      </c>
      <c r="D18" s="1">
        <v>-9133.27</v>
      </c>
    </row>
    <row r="19" spans="1:4" x14ac:dyDescent="0.25">
      <c r="A19" s="6" t="s">
        <v>45</v>
      </c>
      <c r="B19" s="1">
        <v>-4466212.2</v>
      </c>
      <c r="C19" s="1">
        <v>-3785058.2999999993</v>
      </c>
      <c r="D19" s="1">
        <v>-2570443.4500000002</v>
      </c>
    </row>
    <row r="20" spans="1:4" x14ac:dyDescent="0.25">
      <c r="A20" s="6" t="s">
        <v>44</v>
      </c>
      <c r="B20" s="1">
        <v>-311835.93</v>
      </c>
      <c r="C20" s="1">
        <v>-218639.77</v>
      </c>
      <c r="D20" s="1">
        <v>-204211.33000000002</v>
      </c>
    </row>
    <row r="21" spans="1:4" x14ac:dyDescent="0.25">
      <c r="A21" s="6" t="s">
        <v>43</v>
      </c>
      <c r="B21" s="1">
        <v>-280349.14999999997</v>
      </c>
      <c r="C21" s="1">
        <v>-339509.61000000004</v>
      </c>
      <c r="D21" s="1">
        <v>-287221.26</v>
      </c>
    </row>
    <row r="22" spans="1:4" x14ac:dyDescent="0.25">
      <c r="A22" s="6" t="s">
        <v>42</v>
      </c>
      <c r="B22" s="1">
        <v>-11666.97</v>
      </c>
      <c r="C22" s="1">
        <v>-55505.47</v>
      </c>
      <c r="D22" s="1">
        <v>-18642.900000000001</v>
      </c>
    </row>
    <row r="23" spans="1:4" x14ac:dyDescent="0.25">
      <c r="A23" s="6" t="s">
        <v>41</v>
      </c>
      <c r="B23" s="1">
        <v>-1665846.18</v>
      </c>
      <c r="C23" s="1">
        <v>-1173258.5999999999</v>
      </c>
      <c r="D23" s="1">
        <v>-1045340.8699999999</v>
      </c>
    </row>
    <row r="24" spans="1:4" x14ac:dyDescent="0.25">
      <c r="A24" s="58" t="s">
        <v>81</v>
      </c>
      <c r="B24" s="57">
        <v>-145148.31999999972</v>
      </c>
      <c r="C24" s="57">
        <v>-128874.94000000006</v>
      </c>
      <c r="D24" s="57">
        <v>3678.5400000005029</v>
      </c>
    </row>
    <row r="25" spans="1:4" x14ac:dyDescent="0.25">
      <c r="A25" s="16" t="s">
        <v>19</v>
      </c>
      <c r="B25" s="51">
        <v>-89724310.829999998</v>
      </c>
      <c r="C25" s="51">
        <v>-91472969.219999969</v>
      </c>
      <c r="D25" s="51">
        <v>-93399601.899999991</v>
      </c>
    </row>
    <row r="26" spans="1:4" x14ac:dyDescent="0.25">
      <c r="A26" s="58" t="s">
        <v>11</v>
      </c>
      <c r="B26" s="57">
        <v>-46273426.640000008</v>
      </c>
      <c r="C26" s="57">
        <v>-46530880.469999984</v>
      </c>
      <c r="D26" s="57">
        <v>-51331621.839999996</v>
      </c>
    </row>
    <row r="27" spans="1:4" x14ac:dyDescent="0.25">
      <c r="A27" s="6" t="s">
        <v>39</v>
      </c>
      <c r="B27" s="1">
        <v>-45733066.680000015</v>
      </c>
      <c r="C27" s="1">
        <v>-45338204.149999984</v>
      </c>
      <c r="D27" s="1">
        <v>-50084227.229999997</v>
      </c>
    </row>
    <row r="28" spans="1:4" x14ac:dyDescent="0.25">
      <c r="A28" s="6" t="s">
        <v>52</v>
      </c>
      <c r="B28" s="1">
        <v>-38384.5</v>
      </c>
      <c r="C28" s="1">
        <v>-70880.75</v>
      </c>
      <c r="D28" s="1">
        <v>-142076</v>
      </c>
    </row>
    <row r="29" spans="1:4" x14ac:dyDescent="0.25">
      <c r="A29" s="6" t="s">
        <v>51</v>
      </c>
      <c r="B29" s="1">
        <v>-293445.91000000003</v>
      </c>
      <c r="C29" s="1">
        <v>-636911.66999999993</v>
      </c>
      <c r="D29" s="1">
        <v>-720598.3</v>
      </c>
    </row>
    <row r="30" spans="1:4" x14ac:dyDescent="0.25">
      <c r="A30" s="6" t="s">
        <v>50</v>
      </c>
      <c r="B30" s="1"/>
      <c r="C30" s="1"/>
      <c r="D30" s="1">
        <v>-12824.75</v>
      </c>
    </row>
    <row r="31" spans="1:4" x14ac:dyDescent="0.25">
      <c r="A31" s="6" t="s">
        <v>49</v>
      </c>
      <c r="B31" s="1">
        <v>-143202.94</v>
      </c>
      <c r="C31" s="1">
        <v>-132342.06</v>
      </c>
      <c r="D31" s="1">
        <v>-194722.69999999998</v>
      </c>
    </row>
    <row r="32" spans="1:4" x14ac:dyDescent="0.25">
      <c r="A32" s="6" t="s">
        <v>40</v>
      </c>
      <c r="B32" s="1">
        <v>-65326.609999999928</v>
      </c>
      <c r="C32" s="1">
        <v>-352541.84</v>
      </c>
      <c r="D32" s="1">
        <v>-177172.85999999978</v>
      </c>
    </row>
    <row r="33" spans="1:4" x14ac:dyDescent="0.25">
      <c r="A33" s="58" t="s">
        <v>12</v>
      </c>
      <c r="B33" s="57">
        <v>-7493726.120000001</v>
      </c>
      <c r="C33" s="57">
        <v>-7897055.0999999978</v>
      </c>
      <c r="D33" s="57">
        <v>-7547605.7799999993</v>
      </c>
    </row>
    <row r="34" spans="1:4" x14ac:dyDescent="0.25">
      <c r="A34" s="6" t="s">
        <v>48</v>
      </c>
      <c r="B34" s="1">
        <v>-7493726.120000001</v>
      </c>
      <c r="C34" s="1">
        <v>-7897055.0999999978</v>
      </c>
      <c r="D34" s="1">
        <v>-7547605.7799999993</v>
      </c>
    </row>
    <row r="35" spans="1:4" x14ac:dyDescent="0.25">
      <c r="A35" s="58" t="s">
        <v>13</v>
      </c>
      <c r="B35" s="57">
        <v>-35760009.890000001</v>
      </c>
      <c r="C35" s="57">
        <v>-36836263.489999995</v>
      </c>
      <c r="D35" s="57">
        <v>-33978367.920000002</v>
      </c>
    </row>
    <row r="36" spans="1:4" x14ac:dyDescent="0.25">
      <c r="A36" s="6" t="s">
        <v>47</v>
      </c>
      <c r="B36" s="1">
        <v>-2133131.64</v>
      </c>
      <c r="C36" s="1">
        <v>-1980704.3399999996</v>
      </c>
      <c r="D36" s="1">
        <v>-1765546.02</v>
      </c>
    </row>
    <row r="37" spans="1:4" x14ac:dyDescent="0.25">
      <c r="A37" s="6" t="s">
        <v>46</v>
      </c>
      <c r="B37" s="1">
        <v>-287587.65000000002</v>
      </c>
      <c r="C37" s="1">
        <v>-196192.58000000002</v>
      </c>
      <c r="D37" s="1">
        <v>-551892.76</v>
      </c>
    </row>
    <row r="38" spans="1:4" x14ac:dyDescent="0.25">
      <c r="A38" s="6" t="s">
        <v>45</v>
      </c>
      <c r="B38" s="1">
        <v>-17516564.789999999</v>
      </c>
      <c r="C38" s="1">
        <v>-27096941.739999995</v>
      </c>
      <c r="D38" s="1">
        <v>-24669670.489999998</v>
      </c>
    </row>
    <row r="39" spans="1:4" x14ac:dyDescent="0.25">
      <c r="A39" s="6" t="s">
        <v>44</v>
      </c>
      <c r="B39" s="1">
        <v>-5430439.5000000019</v>
      </c>
      <c r="C39" s="1">
        <v>-5274528.5800000019</v>
      </c>
      <c r="D39" s="1">
        <v>-5313902.3899999987</v>
      </c>
    </row>
    <row r="40" spans="1:4" x14ac:dyDescent="0.25">
      <c r="A40" s="6" t="s">
        <v>43</v>
      </c>
      <c r="B40" s="1">
        <v>-469026.49</v>
      </c>
      <c r="C40" s="1">
        <v>-550829.21</v>
      </c>
      <c r="D40" s="1">
        <v>-943000.85000000009</v>
      </c>
    </row>
    <row r="41" spans="1:4" x14ac:dyDescent="0.25">
      <c r="A41" s="6" t="s">
        <v>42</v>
      </c>
      <c r="B41" s="1">
        <v>-361780.36</v>
      </c>
      <c r="C41" s="1">
        <v>-247900.19</v>
      </c>
      <c r="D41" s="1">
        <v>-233662.21</v>
      </c>
    </row>
    <row r="42" spans="1:4" x14ac:dyDescent="0.25">
      <c r="A42" s="6" t="s">
        <v>41</v>
      </c>
      <c r="B42" s="1">
        <v>-9561479.459999999</v>
      </c>
      <c r="C42" s="1">
        <v>-1489166.8499999999</v>
      </c>
      <c r="D42" s="1">
        <v>-500693.20000000007</v>
      </c>
    </row>
    <row r="43" spans="1:4" x14ac:dyDescent="0.25">
      <c r="A43" s="58" t="s">
        <v>81</v>
      </c>
      <c r="B43" s="57">
        <v>-197148.1800000011</v>
      </c>
      <c r="C43" s="57">
        <v>-208770.16000000012</v>
      </c>
      <c r="D43" s="57">
        <v>-542006.35999999917</v>
      </c>
    </row>
    <row r="44" spans="1:4" x14ac:dyDescent="0.25">
      <c r="A44" s="16" t="s">
        <v>20</v>
      </c>
      <c r="B44" s="51">
        <v>-8896596.3499999996</v>
      </c>
      <c r="C44" s="51">
        <v>-8284630.3700000001</v>
      </c>
      <c r="D44" s="51">
        <v>-8711081.3300000019</v>
      </c>
    </row>
    <row r="45" spans="1:4" x14ac:dyDescent="0.25">
      <c r="A45" s="58" t="s">
        <v>11</v>
      </c>
      <c r="B45" s="57">
        <v>-7825967.3700000001</v>
      </c>
      <c r="C45" s="57">
        <v>-6868871.8200000003</v>
      </c>
      <c r="D45" s="57">
        <v>-7496859.4500000002</v>
      </c>
    </row>
    <row r="46" spans="1:4" x14ac:dyDescent="0.25">
      <c r="A46" s="6" t="s">
        <v>39</v>
      </c>
      <c r="B46" s="1">
        <v>-7145810.0499999998</v>
      </c>
      <c r="C46" s="1">
        <v>-6733635.3300000001</v>
      </c>
      <c r="D46" s="1">
        <v>-7385144.2300000004</v>
      </c>
    </row>
    <row r="47" spans="1:4" x14ac:dyDescent="0.25">
      <c r="A47" s="6" t="s">
        <v>52</v>
      </c>
      <c r="B47" s="1">
        <v>-12631.510000000002</v>
      </c>
      <c r="C47" s="1">
        <v>-14237.68</v>
      </c>
      <c r="D47" s="1">
        <v>-7644.8099999999995</v>
      </c>
    </row>
    <row r="48" spans="1:4" x14ac:dyDescent="0.25">
      <c r="A48" s="6" t="s">
        <v>51</v>
      </c>
      <c r="B48" s="1">
        <v>-40671.870000000003</v>
      </c>
      <c r="C48" s="1">
        <v>-32466.400000000001</v>
      </c>
      <c r="D48" s="1">
        <v>-65746.31</v>
      </c>
    </row>
    <row r="49" spans="1:4" x14ac:dyDescent="0.25">
      <c r="A49" s="6" t="s">
        <v>50</v>
      </c>
      <c r="B49" s="1"/>
      <c r="C49" s="1"/>
      <c r="D49" s="1">
        <v>-12240.67</v>
      </c>
    </row>
    <row r="50" spans="1:4" x14ac:dyDescent="0.25">
      <c r="A50" s="6" t="s">
        <v>49</v>
      </c>
      <c r="B50" s="1">
        <v>-48386.21</v>
      </c>
      <c r="C50" s="1">
        <v>-41908.69</v>
      </c>
      <c r="D50" s="1">
        <v>-41718.080000000002</v>
      </c>
    </row>
    <row r="51" spans="1:4" x14ac:dyDescent="0.25">
      <c r="A51" s="6" t="s">
        <v>40</v>
      </c>
      <c r="B51" s="1">
        <v>-578467.73</v>
      </c>
      <c r="C51" s="1">
        <v>-46623.720000000038</v>
      </c>
      <c r="D51" s="1">
        <v>15634.650000000023</v>
      </c>
    </row>
    <row r="52" spans="1:4" x14ac:dyDescent="0.25">
      <c r="A52" s="58" t="s">
        <v>12</v>
      </c>
      <c r="B52" s="57">
        <v>-583179</v>
      </c>
      <c r="C52" s="57">
        <v>-593816.28</v>
      </c>
      <c r="D52" s="57">
        <v>-536992.46</v>
      </c>
    </row>
    <row r="53" spans="1:4" x14ac:dyDescent="0.25">
      <c r="A53" s="6" t="s">
        <v>48</v>
      </c>
      <c r="B53" s="1">
        <v>-583179</v>
      </c>
      <c r="C53" s="1">
        <v>-593816.28</v>
      </c>
      <c r="D53" s="1">
        <v>-536992.46</v>
      </c>
    </row>
    <row r="54" spans="1:4" x14ac:dyDescent="0.25">
      <c r="A54" s="58" t="s">
        <v>13</v>
      </c>
      <c r="B54" s="57">
        <v>-484241.28999999992</v>
      </c>
      <c r="C54" s="57">
        <v>-720073.71</v>
      </c>
      <c r="D54" s="57">
        <v>-525604.62</v>
      </c>
    </row>
    <row r="55" spans="1:4" x14ac:dyDescent="0.25">
      <c r="A55" s="6" t="s">
        <v>47</v>
      </c>
      <c r="B55" s="1">
        <v>-88611.47</v>
      </c>
      <c r="C55" s="1">
        <v>-54058.799999999996</v>
      </c>
      <c r="D55" s="1">
        <v>-55230.28</v>
      </c>
    </row>
    <row r="56" spans="1:4" x14ac:dyDescent="0.25">
      <c r="A56" s="6" t="s">
        <v>46</v>
      </c>
      <c r="B56" s="1">
        <v>-4024.07</v>
      </c>
      <c r="C56" s="1">
        <v>-1912.35</v>
      </c>
      <c r="D56" s="1">
        <v>-2324.1900000000005</v>
      </c>
    </row>
    <row r="57" spans="1:4" x14ac:dyDescent="0.25">
      <c r="A57" s="6" t="s">
        <v>45</v>
      </c>
      <c r="B57" s="1">
        <v>-155207.78999999998</v>
      </c>
      <c r="C57" s="1">
        <v>-416590.91000000003</v>
      </c>
      <c r="D57" s="1">
        <v>-231159.3</v>
      </c>
    </row>
    <row r="58" spans="1:4" x14ac:dyDescent="0.25">
      <c r="A58" s="6" t="s">
        <v>44</v>
      </c>
      <c r="B58" s="1">
        <v>-59732.229999999981</v>
      </c>
      <c r="C58" s="1">
        <v>-60421.789999999994</v>
      </c>
      <c r="D58" s="1">
        <v>-53779.670000000006</v>
      </c>
    </row>
    <row r="59" spans="1:4" x14ac:dyDescent="0.25">
      <c r="A59" s="6" t="s">
        <v>43</v>
      </c>
      <c r="B59" s="1">
        <v>-154293.34</v>
      </c>
      <c r="C59" s="1">
        <v>-167093.47999999998</v>
      </c>
      <c r="D59" s="1">
        <v>-171937.01</v>
      </c>
    </row>
    <row r="60" spans="1:4" x14ac:dyDescent="0.25">
      <c r="A60" s="6" t="s">
        <v>42</v>
      </c>
      <c r="B60" s="1">
        <v>-7917.42</v>
      </c>
      <c r="C60" s="1">
        <v>-4055.82</v>
      </c>
      <c r="D60" s="1">
        <v>-7861.17</v>
      </c>
    </row>
    <row r="61" spans="1:4" x14ac:dyDescent="0.25">
      <c r="A61" s="6" t="s">
        <v>41</v>
      </c>
      <c r="B61" s="1">
        <v>-14454.97</v>
      </c>
      <c r="C61" s="1">
        <v>-15940.560000000001</v>
      </c>
      <c r="D61" s="1">
        <v>-3313</v>
      </c>
    </row>
    <row r="62" spans="1:4" x14ac:dyDescent="0.25">
      <c r="A62" s="58" t="s">
        <v>81</v>
      </c>
      <c r="B62" s="57">
        <v>-3208.6899999998859</v>
      </c>
      <c r="C62" s="57">
        <v>-101868.56000000001</v>
      </c>
      <c r="D62" s="57">
        <v>-151624.79999999987</v>
      </c>
    </row>
    <row r="63" spans="1:4" x14ac:dyDescent="0.25">
      <c r="A63" s="16" t="s">
        <v>21</v>
      </c>
      <c r="B63" s="51">
        <v>-9354385.3399999999</v>
      </c>
      <c r="C63" s="51">
        <v>-10085313.6</v>
      </c>
      <c r="D63" s="51">
        <v>-10039801.789999999</v>
      </c>
    </row>
    <row r="64" spans="1:4" x14ac:dyDescent="0.25">
      <c r="A64" s="58" t="s">
        <v>11</v>
      </c>
      <c r="B64" s="57">
        <v>-8505526.4199999999</v>
      </c>
      <c r="C64" s="57">
        <v>-8729571.7699999996</v>
      </c>
      <c r="D64" s="57">
        <v>-9059195.1099999994</v>
      </c>
    </row>
    <row r="65" spans="1:4" x14ac:dyDescent="0.25">
      <c r="A65" s="6" t="s">
        <v>39</v>
      </c>
      <c r="B65" s="1">
        <v>-8432539.1699999999</v>
      </c>
      <c r="C65" s="1">
        <v>-8581202.4000000004</v>
      </c>
      <c r="D65" s="1">
        <v>-8964339.2199999988</v>
      </c>
    </row>
    <row r="66" spans="1:4" x14ac:dyDescent="0.25">
      <c r="A66" s="6" t="s">
        <v>52</v>
      </c>
      <c r="B66" s="1">
        <v>-2307.14</v>
      </c>
      <c r="C66" s="1">
        <v>-7603.71</v>
      </c>
      <c r="D66" s="1">
        <v>-3072.7099999999996</v>
      </c>
    </row>
    <row r="67" spans="1:4" x14ac:dyDescent="0.25">
      <c r="A67" s="6" t="s">
        <v>51</v>
      </c>
      <c r="B67" s="1">
        <v>-50029.919999999998</v>
      </c>
      <c r="C67" s="1">
        <v>-64448.87</v>
      </c>
      <c r="D67" s="1">
        <v>-35973.64</v>
      </c>
    </row>
    <row r="68" spans="1:4" x14ac:dyDescent="0.25">
      <c r="A68" s="6" t="s">
        <v>49</v>
      </c>
      <c r="B68" s="1">
        <v>-12082.850000000002</v>
      </c>
      <c r="C68" s="1">
        <v>-22784.98</v>
      </c>
      <c r="D68" s="1">
        <v>-29469.27</v>
      </c>
    </row>
    <row r="69" spans="1:4" x14ac:dyDescent="0.25">
      <c r="A69" s="6" t="s">
        <v>40</v>
      </c>
      <c r="B69" s="1">
        <v>-8567.3399999999983</v>
      </c>
      <c r="C69" s="1">
        <v>-53531.810000000005</v>
      </c>
      <c r="D69" s="1">
        <v>-26340.269999999986</v>
      </c>
    </row>
    <row r="70" spans="1:4" x14ac:dyDescent="0.25">
      <c r="A70" s="58" t="s">
        <v>12</v>
      </c>
      <c r="B70" s="57">
        <v>-511840.5</v>
      </c>
      <c r="C70" s="57">
        <v>-807878.47000000009</v>
      </c>
      <c r="D70" s="57">
        <v>-656312.26</v>
      </c>
    </row>
    <row r="71" spans="1:4" x14ac:dyDescent="0.25">
      <c r="A71" s="6" t="s">
        <v>48</v>
      </c>
      <c r="B71" s="1">
        <v>-511840.5</v>
      </c>
      <c r="C71" s="1">
        <v>-807878.47000000009</v>
      </c>
      <c r="D71" s="1">
        <v>-656312.26</v>
      </c>
    </row>
    <row r="72" spans="1:4" x14ac:dyDescent="0.25">
      <c r="A72" s="58" t="s">
        <v>13</v>
      </c>
      <c r="B72" s="57">
        <v>-306569.02999999997</v>
      </c>
      <c r="C72" s="57">
        <v>-501639.52000000008</v>
      </c>
      <c r="D72" s="57">
        <v>-369896.94</v>
      </c>
    </row>
    <row r="73" spans="1:4" x14ac:dyDescent="0.25">
      <c r="A73" s="6" t="s">
        <v>47</v>
      </c>
      <c r="B73" s="1">
        <v>-29911.25</v>
      </c>
      <c r="C73" s="1">
        <v>-111074.34000000001</v>
      </c>
      <c r="D73" s="1">
        <v>-21372.98</v>
      </c>
    </row>
    <row r="74" spans="1:4" x14ac:dyDescent="0.25">
      <c r="A74" s="6" t="s">
        <v>46</v>
      </c>
      <c r="B74" s="1">
        <v>-564</v>
      </c>
      <c r="C74" s="1">
        <v>-318.32</v>
      </c>
      <c r="D74" s="1">
        <v>-294.95999999999998</v>
      </c>
    </row>
    <row r="75" spans="1:4" x14ac:dyDescent="0.25">
      <c r="A75" s="6" t="s">
        <v>45</v>
      </c>
      <c r="B75" s="1">
        <v>-127319.95999999999</v>
      </c>
      <c r="C75" s="1">
        <v>-219515.36</v>
      </c>
      <c r="D75" s="1">
        <v>-207190.30000000002</v>
      </c>
    </row>
    <row r="76" spans="1:4" x14ac:dyDescent="0.25">
      <c r="A76" s="6" t="s">
        <v>44</v>
      </c>
      <c r="B76" s="1">
        <v>-92494.18</v>
      </c>
      <c r="C76" s="1">
        <v>-71030.64</v>
      </c>
      <c r="D76" s="1">
        <v>-73710.53</v>
      </c>
    </row>
    <row r="77" spans="1:4" x14ac:dyDescent="0.25">
      <c r="A77" s="6" t="s">
        <v>43</v>
      </c>
      <c r="B77" s="1">
        <v>-40932.259999999995</v>
      </c>
      <c r="C77" s="1">
        <v>-87869.12000000001</v>
      </c>
      <c r="D77" s="1">
        <v>-60873.84</v>
      </c>
    </row>
    <row r="78" spans="1:4" x14ac:dyDescent="0.25">
      <c r="A78" s="6" t="s">
        <v>42</v>
      </c>
      <c r="B78" s="1">
        <v>-1882.36</v>
      </c>
      <c r="C78" s="1">
        <v>-3223.79</v>
      </c>
      <c r="D78" s="1">
        <v>-3822.27</v>
      </c>
    </row>
    <row r="79" spans="1:4" x14ac:dyDescent="0.25">
      <c r="A79" s="6" t="s">
        <v>41</v>
      </c>
      <c r="B79" s="1">
        <v>-13465.02</v>
      </c>
      <c r="C79" s="1">
        <v>-8607.9500000000007</v>
      </c>
      <c r="D79" s="1">
        <v>-2632.06</v>
      </c>
    </row>
    <row r="80" spans="1:4" x14ac:dyDescent="0.25">
      <c r="A80" s="58" t="s">
        <v>81</v>
      </c>
      <c r="B80" s="57">
        <v>-30449.39000000013</v>
      </c>
      <c r="C80" s="57">
        <v>-46223.839999999982</v>
      </c>
      <c r="D80" s="57">
        <v>45602.520000000019</v>
      </c>
    </row>
    <row r="81" spans="1:4" x14ac:dyDescent="0.25">
      <c r="A81" s="16" t="s">
        <v>22</v>
      </c>
      <c r="B81" s="51">
        <v>-8393315.4700000007</v>
      </c>
      <c r="C81" s="51">
        <v>-8759969.9000000004</v>
      </c>
      <c r="D81" s="51">
        <v>-8663852.5299999993</v>
      </c>
    </row>
    <row r="82" spans="1:4" x14ac:dyDescent="0.25">
      <c r="A82" s="58" t="s">
        <v>11</v>
      </c>
      <c r="B82" s="57">
        <v>-7497178.6900000004</v>
      </c>
      <c r="C82" s="57">
        <v>-7585050.6600000011</v>
      </c>
      <c r="D82" s="57">
        <v>-7475489.9299999997</v>
      </c>
    </row>
    <row r="83" spans="1:4" x14ac:dyDescent="0.25">
      <c r="A83" s="6" t="s">
        <v>39</v>
      </c>
      <c r="B83" s="1">
        <v>-7460617.1100000003</v>
      </c>
      <c r="C83" s="1">
        <v>-7437177.3500000006</v>
      </c>
      <c r="D83" s="1">
        <v>-7407813.9199999999</v>
      </c>
    </row>
    <row r="84" spans="1:4" x14ac:dyDescent="0.25">
      <c r="A84" s="6" t="s">
        <v>52</v>
      </c>
      <c r="B84" s="1">
        <v>-365.4</v>
      </c>
      <c r="C84" s="1">
        <v>-1120.6600000000001</v>
      </c>
      <c r="D84" s="1">
        <v>-259</v>
      </c>
    </row>
    <row r="85" spans="1:4" x14ac:dyDescent="0.25">
      <c r="A85" s="6" t="s">
        <v>51</v>
      </c>
      <c r="B85" s="1">
        <v>-2700</v>
      </c>
      <c r="C85" s="1">
        <v>-44400.869999999995</v>
      </c>
      <c r="D85" s="1">
        <v>-15208.43</v>
      </c>
    </row>
    <row r="86" spans="1:4" x14ac:dyDescent="0.25">
      <c r="A86" s="6" t="s">
        <v>50</v>
      </c>
      <c r="B86" s="1"/>
      <c r="C86" s="1">
        <v>-38257.5</v>
      </c>
      <c r="D86" s="1">
        <v>-12824.75</v>
      </c>
    </row>
    <row r="87" spans="1:4" x14ac:dyDescent="0.25">
      <c r="A87" s="6" t="s">
        <v>49</v>
      </c>
      <c r="B87" s="1">
        <v>-27304.5</v>
      </c>
      <c r="C87" s="1">
        <v>-25983.590000000004</v>
      </c>
      <c r="D87" s="1">
        <v>-27286.36</v>
      </c>
    </row>
    <row r="88" spans="1:4" x14ac:dyDescent="0.25">
      <c r="A88" s="6" t="s">
        <v>40</v>
      </c>
      <c r="B88" s="1">
        <v>-6191.6799999999994</v>
      </c>
      <c r="C88" s="1">
        <v>-38110.689999999995</v>
      </c>
      <c r="D88" s="1">
        <v>-12097.469999999987</v>
      </c>
    </row>
    <row r="89" spans="1:4" x14ac:dyDescent="0.25">
      <c r="A89" s="58" t="s">
        <v>12</v>
      </c>
      <c r="B89" s="57">
        <v>-557096.5</v>
      </c>
      <c r="C89" s="57">
        <v>-767608.2</v>
      </c>
      <c r="D89" s="57">
        <v>-805891.3</v>
      </c>
    </row>
    <row r="90" spans="1:4" x14ac:dyDescent="0.25">
      <c r="A90" s="6" t="s">
        <v>48</v>
      </c>
      <c r="B90" s="1">
        <v>-557096.5</v>
      </c>
      <c r="C90" s="1">
        <v>-767608.2</v>
      </c>
      <c r="D90" s="1">
        <v>-805891.3</v>
      </c>
    </row>
    <row r="91" spans="1:4" x14ac:dyDescent="0.25">
      <c r="A91" s="58" t="s">
        <v>13</v>
      </c>
      <c r="B91" s="57">
        <v>-261088.48</v>
      </c>
      <c r="C91" s="57">
        <v>-414536.58</v>
      </c>
      <c r="D91" s="57">
        <v>-275027.17</v>
      </c>
    </row>
    <row r="92" spans="1:4" x14ac:dyDescent="0.25">
      <c r="A92" s="6" t="s">
        <v>47</v>
      </c>
      <c r="B92" s="1">
        <v>-61592.5</v>
      </c>
      <c r="C92" s="1">
        <v>-91496.489999999991</v>
      </c>
      <c r="D92" s="1">
        <v>-29834.760000000002</v>
      </c>
    </row>
    <row r="93" spans="1:4" x14ac:dyDescent="0.25">
      <c r="A93" s="6" t="s">
        <v>46</v>
      </c>
      <c r="B93" s="1">
        <v>-626.16</v>
      </c>
      <c r="C93" s="1">
        <v>-104</v>
      </c>
      <c r="D93" s="1"/>
    </row>
    <row r="94" spans="1:4" x14ac:dyDescent="0.25">
      <c r="A94" s="6" t="s">
        <v>45</v>
      </c>
      <c r="B94" s="1">
        <v>-128384.29999999999</v>
      </c>
      <c r="C94" s="1">
        <v>-244041</v>
      </c>
      <c r="D94" s="1">
        <v>-176968.65</v>
      </c>
    </row>
    <row r="95" spans="1:4" x14ac:dyDescent="0.25">
      <c r="A95" s="6" t="s">
        <v>44</v>
      </c>
      <c r="B95" s="1">
        <v>-51240.53</v>
      </c>
      <c r="C95" s="1">
        <v>-62387.24</v>
      </c>
      <c r="D95" s="1">
        <v>-56625.240000000005</v>
      </c>
    </row>
    <row r="96" spans="1:4" x14ac:dyDescent="0.25">
      <c r="A96" s="6" t="s">
        <v>43</v>
      </c>
      <c r="B96" s="1">
        <v>-7523.4099999999989</v>
      </c>
      <c r="C96" s="1">
        <v>-8848.68</v>
      </c>
      <c r="D96" s="1">
        <v>-2846.19</v>
      </c>
    </row>
    <row r="97" spans="1:4" x14ac:dyDescent="0.25">
      <c r="A97" s="6" t="s">
        <v>42</v>
      </c>
      <c r="B97" s="1"/>
      <c r="C97" s="1">
        <v>-5373.59</v>
      </c>
      <c r="D97" s="1">
        <v>-6955.33</v>
      </c>
    </row>
    <row r="98" spans="1:4" x14ac:dyDescent="0.25">
      <c r="A98" s="6" t="s">
        <v>41</v>
      </c>
      <c r="B98" s="1">
        <v>-11721.580000000002</v>
      </c>
      <c r="C98" s="1">
        <v>-2285.58</v>
      </c>
      <c r="D98" s="1">
        <v>-1797</v>
      </c>
    </row>
    <row r="99" spans="1:4" x14ac:dyDescent="0.25">
      <c r="A99" s="58" t="s">
        <v>81</v>
      </c>
      <c r="B99" s="57">
        <v>-77951.800000000105</v>
      </c>
      <c r="C99" s="57">
        <v>7225.5399999999954</v>
      </c>
      <c r="D99" s="57">
        <v>-107444.13000000024</v>
      </c>
    </row>
    <row r="100" spans="1:4" x14ac:dyDescent="0.25">
      <c r="A100" s="16" t="s">
        <v>23</v>
      </c>
      <c r="B100" s="51">
        <v>-8434022.2200000007</v>
      </c>
      <c r="C100" s="51">
        <v>-8740474.2300000004</v>
      </c>
      <c r="D100" s="51">
        <v>-9367585.0200000014</v>
      </c>
    </row>
    <row r="101" spans="1:4" x14ac:dyDescent="0.25">
      <c r="A101" s="58" t="s">
        <v>11</v>
      </c>
      <c r="B101" s="57">
        <v>-7397928.0600000005</v>
      </c>
      <c r="C101" s="57">
        <v>-7598040.6100000013</v>
      </c>
      <c r="D101" s="57">
        <v>-8230272.29</v>
      </c>
    </row>
    <row r="102" spans="1:4" x14ac:dyDescent="0.25">
      <c r="A102" s="6" t="s">
        <v>39</v>
      </c>
      <c r="B102" s="1">
        <v>-7193856.120000001</v>
      </c>
      <c r="C102" s="1">
        <v>-7426147.080000001</v>
      </c>
      <c r="D102" s="1">
        <v>-7969632.3300000001</v>
      </c>
    </row>
    <row r="103" spans="1:4" x14ac:dyDescent="0.25">
      <c r="A103" s="6" t="s">
        <v>52</v>
      </c>
      <c r="B103" s="1">
        <v>-28713.97</v>
      </c>
      <c r="C103" s="1">
        <v>-22946.129999999997</v>
      </c>
      <c r="D103" s="1">
        <v>-28962.630000000008</v>
      </c>
    </row>
    <row r="104" spans="1:4" x14ac:dyDescent="0.25">
      <c r="A104" s="6" t="s">
        <v>51</v>
      </c>
      <c r="B104" s="1">
        <v>-119515.14000000001</v>
      </c>
      <c r="C104" s="1">
        <v>-52687.82</v>
      </c>
      <c r="D104" s="1">
        <v>-108682.26000000001</v>
      </c>
    </row>
    <row r="105" spans="1:4" x14ac:dyDescent="0.25">
      <c r="A105" s="6" t="s">
        <v>50</v>
      </c>
      <c r="B105" s="1">
        <v>-200</v>
      </c>
      <c r="C105" s="1"/>
      <c r="D105" s="1"/>
    </row>
    <row r="106" spans="1:4" x14ac:dyDescent="0.25">
      <c r="A106" s="6" t="s">
        <v>49</v>
      </c>
      <c r="B106" s="1">
        <v>-41957</v>
      </c>
      <c r="C106" s="1">
        <v>-49896.739999999991</v>
      </c>
      <c r="D106" s="1">
        <v>-74190.509999999995</v>
      </c>
    </row>
    <row r="107" spans="1:4" x14ac:dyDescent="0.25">
      <c r="A107" s="6" t="s">
        <v>40</v>
      </c>
      <c r="B107" s="1">
        <v>-13685.830000000005</v>
      </c>
      <c r="C107" s="1">
        <v>-46362.84</v>
      </c>
      <c r="D107" s="1">
        <v>-48804.56</v>
      </c>
    </row>
    <row r="108" spans="1:4" x14ac:dyDescent="0.25">
      <c r="A108" s="58" t="s">
        <v>12</v>
      </c>
      <c r="B108" s="57">
        <v>-415122.05000000005</v>
      </c>
      <c r="C108" s="57">
        <v>-437030.26999999996</v>
      </c>
      <c r="D108" s="57">
        <v>-823297.87</v>
      </c>
    </row>
    <row r="109" spans="1:4" x14ac:dyDescent="0.25">
      <c r="A109" s="6" t="s">
        <v>48</v>
      </c>
      <c r="B109" s="1">
        <v>-415122.05000000005</v>
      </c>
      <c r="C109" s="1">
        <v>-437030.26999999996</v>
      </c>
      <c r="D109" s="1">
        <v>-823297.87</v>
      </c>
    </row>
    <row r="110" spans="1:4" x14ac:dyDescent="0.25">
      <c r="A110" s="58" t="s">
        <v>13</v>
      </c>
      <c r="B110" s="57">
        <v>-514333.75</v>
      </c>
      <c r="C110" s="57">
        <v>-571011.1</v>
      </c>
      <c r="D110" s="57">
        <v>-325515.57999999996</v>
      </c>
    </row>
    <row r="111" spans="1:4" x14ac:dyDescent="0.25">
      <c r="A111" s="6" t="s">
        <v>47</v>
      </c>
      <c r="B111" s="1">
        <v>-99513</v>
      </c>
      <c r="C111" s="1">
        <v>-145890.70000000001</v>
      </c>
      <c r="D111" s="1">
        <v>-19026.32</v>
      </c>
    </row>
    <row r="112" spans="1:4" x14ac:dyDescent="0.25">
      <c r="A112" s="6" t="s">
        <v>46</v>
      </c>
      <c r="B112" s="1">
        <v>-14722.770000000002</v>
      </c>
      <c r="C112" s="1">
        <v>-5865.6100000000006</v>
      </c>
      <c r="D112" s="1">
        <v>-10568.44</v>
      </c>
    </row>
    <row r="113" spans="1:4" x14ac:dyDescent="0.25">
      <c r="A113" s="6" t="s">
        <v>45</v>
      </c>
      <c r="B113" s="1">
        <v>-37621.61</v>
      </c>
      <c r="C113" s="1">
        <v>-101990.41999999998</v>
      </c>
      <c r="D113" s="1">
        <v>-58713.57</v>
      </c>
    </row>
    <row r="114" spans="1:4" x14ac:dyDescent="0.25">
      <c r="A114" s="6" t="s">
        <v>44</v>
      </c>
      <c r="B114" s="1">
        <v>-95138.989999999991</v>
      </c>
      <c r="C114" s="1">
        <v>-120970.53999999998</v>
      </c>
      <c r="D114" s="1">
        <v>-60965.02</v>
      </c>
    </row>
    <row r="115" spans="1:4" x14ac:dyDescent="0.25">
      <c r="A115" s="6" t="s">
        <v>43</v>
      </c>
      <c r="B115" s="1">
        <v>-228006.28999999998</v>
      </c>
      <c r="C115" s="1">
        <v>-170914.65000000002</v>
      </c>
      <c r="D115" s="1">
        <v>-151710.69</v>
      </c>
    </row>
    <row r="116" spans="1:4" x14ac:dyDescent="0.25">
      <c r="A116" s="6" t="s">
        <v>42</v>
      </c>
      <c r="B116" s="1">
        <v>-7320.1900000000005</v>
      </c>
      <c r="C116" s="1">
        <v>-6932.44</v>
      </c>
      <c r="D116" s="1">
        <v>-4415.1000000000004</v>
      </c>
    </row>
    <row r="117" spans="1:4" x14ac:dyDescent="0.25">
      <c r="A117" s="6" t="s">
        <v>41</v>
      </c>
      <c r="B117" s="1">
        <v>-32010.899999999998</v>
      </c>
      <c r="C117" s="1">
        <v>-18446.740000000002</v>
      </c>
      <c r="D117" s="1">
        <v>-20116.439999999995</v>
      </c>
    </row>
    <row r="118" spans="1:4" x14ac:dyDescent="0.25">
      <c r="A118" s="58" t="s">
        <v>81</v>
      </c>
      <c r="B118" s="57">
        <v>-106638.35999999999</v>
      </c>
      <c r="C118" s="57">
        <v>-134392.25000000009</v>
      </c>
      <c r="D118" s="57">
        <v>11500.72000000003</v>
      </c>
    </row>
    <row r="119" spans="1:4" x14ac:dyDescent="0.25">
      <c r="A119" s="16" t="s">
        <v>24</v>
      </c>
      <c r="B119" s="51">
        <v>-25211311.719999999</v>
      </c>
      <c r="C119" s="51">
        <v>-27558597.199999996</v>
      </c>
      <c r="D119" s="51">
        <v>-27198791.100000001</v>
      </c>
    </row>
    <row r="120" spans="1:4" x14ac:dyDescent="0.25">
      <c r="A120" s="58" t="s">
        <v>11</v>
      </c>
      <c r="B120" s="57">
        <v>-17491175.629999995</v>
      </c>
      <c r="C120" s="57">
        <v>-18253294.669999994</v>
      </c>
      <c r="D120" s="57">
        <v>-18723252.25</v>
      </c>
    </row>
    <row r="121" spans="1:4" x14ac:dyDescent="0.25">
      <c r="A121" s="6" t="s">
        <v>39</v>
      </c>
      <c r="B121" s="1">
        <v>-16744331.549999995</v>
      </c>
      <c r="C121" s="1">
        <v>-17377765.059999995</v>
      </c>
      <c r="D121" s="1">
        <v>-17961076.760000002</v>
      </c>
    </row>
    <row r="122" spans="1:4" x14ac:dyDescent="0.25">
      <c r="A122" s="6" t="s">
        <v>52</v>
      </c>
      <c r="B122" s="1">
        <v>-53144.639999999999</v>
      </c>
      <c r="C122" s="1">
        <v>-86561.47</v>
      </c>
      <c r="D122" s="1">
        <v>-62578.500000000015</v>
      </c>
    </row>
    <row r="123" spans="1:4" x14ac:dyDescent="0.25">
      <c r="A123" s="6" t="s">
        <v>51</v>
      </c>
      <c r="B123" s="1">
        <v>-248518.79</v>
      </c>
      <c r="C123" s="1">
        <v>-321779.36000000004</v>
      </c>
      <c r="D123" s="1">
        <v>-242728.79</v>
      </c>
    </row>
    <row r="124" spans="1:4" x14ac:dyDescent="0.25">
      <c r="A124" s="6" t="s">
        <v>50</v>
      </c>
      <c r="B124" s="1">
        <v>-91508.85</v>
      </c>
      <c r="C124" s="1">
        <v>-47253.5</v>
      </c>
      <c r="D124" s="1">
        <v>-135374.25</v>
      </c>
    </row>
    <row r="125" spans="1:4" x14ac:dyDescent="0.25">
      <c r="A125" s="6" t="s">
        <v>49</v>
      </c>
      <c r="B125" s="1">
        <v>-99302.409999999989</v>
      </c>
      <c r="C125" s="1">
        <v>-97361.859999999986</v>
      </c>
      <c r="D125" s="1">
        <v>-32226.13</v>
      </c>
    </row>
    <row r="126" spans="1:4" x14ac:dyDescent="0.25">
      <c r="A126" s="6" t="s">
        <v>40</v>
      </c>
      <c r="B126" s="1">
        <v>-254369.39</v>
      </c>
      <c r="C126" s="1">
        <v>-322573.41999999993</v>
      </c>
      <c r="D126" s="1">
        <v>-289267.81999999995</v>
      </c>
    </row>
    <row r="127" spans="1:4" x14ac:dyDescent="0.25">
      <c r="A127" s="58" t="s">
        <v>12</v>
      </c>
      <c r="B127" s="57">
        <v>-4754347.18</v>
      </c>
      <c r="C127" s="57">
        <v>-5723856.3499999996</v>
      </c>
      <c r="D127" s="57">
        <v>-5655162.8399999999</v>
      </c>
    </row>
    <row r="128" spans="1:4" x14ac:dyDescent="0.25">
      <c r="A128" s="6" t="s">
        <v>48</v>
      </c>
      <c r="B128" s="1">
        <v>-4754347.18</v>
      </c>
      <c r="C128" s="1">
        <v>-5723856.3499999996</v>
      </c>
      <c r="D128" s="1">
        <v>-5655162.8399999999</v>
      </c>
    </row>
    <row r="129" spans="1:4" x14ac:dyDescent="0.25">
      <c r="A129" s="58" t="s">
        <v>13</v>
      </c>
      <c r="B129" s="57">
        <v>-2868948.5200000005</v>
      </c>
      <c r="C129" s="57">
        <v>-3392218.07</v>
      </c>
      <c r="D129" s="57">
        <v>-2928901.5700000003</v>
      </c>
    </row>
    <row r="130" spans="1:4" x14ac:dyDescent="0.25">
      <c r="A130" s="6" t="s">
        <v>47</v>
      </c>
      <c r="B130" s="1">
        <v>-130530.75</v>
      </c>
      <c r="C130" s="1">
        <v>-276221.44999999995</v>
      </c>
      <c r="D130" s="1">
        <v>-188269.9</v>
      </c>
    </row>
    <row r="131" spans="1:4" x14ac:dyDescent="0.25">
      <c r="A131" s="6" t="s">
        <v>46</v>
      </c>
      <c r="B131" s="1">
        <v>-48716.829999999994</v>
      </c>
      <c r="C131" s="1">
        <v>-17500.439999999999</v>
      </c>
      <c r="D131" s="1">
        <v>-61075.64</v>
      </c>
    </row>
    <row r="132" spans="1:4" x14ac:dyDescent="0.25">
      <c r="A132" s="6" t="s">
        <v>45</v>
      </c>
      <c r="B132" s="1">
        <v>-896431.90000000014</v>
      </c>
      <c r="C132" s="1">
        <v>-1244600.72</v>
      </c>
      <c r="D132" s="1">
        <v>-1056069.6400000001</v>
      </c>
    </row>
    <row r="133" spans="1:4" x14ac:dyDescent="0.25">
      <c r="A133" s="6" t="s">
        <v>44</v>
      </c>
      <c r="B133" s="1">
        <v>-255461.27000000005</v>
      </c>
      <c r="C133" s="1">
        <v>-312057.00999999995</v>
      </c>
      <c r="D133" s="1">
        <v>-328271.68</v>
      </c>
    </row>
    <row r="134" spans="1:4" x14ac:dyDescent="0.25">
      <c r="A134" s="6" t="s">
        <v>43</v>
      </c>
      <c r="B134" s="1">
        <v>-568407.78</v>
      </c>
      <c r="C134" s="1">
        <v>-519843.34999999986</v>
      </c>
      <c r="D134" s="1">
        <v>-336813.19000000006</v>
      </c>
    </row>
    <row r="135" spans="1:4" x14ac:dyDescent="0.25">
      <c r="A135" s="6" t="s">
        <v>42</v>
      </c>
      <c r="B135" s="1">
        <v>-27995.65</v>
      </c>
      <c r="C135" s="1">
        <v>-26776.050000000003</v>
      </c>
      <c r="D135" s="1">
        <v>-25066.35</v>
      </c>
    </row>
    <row r="136" spans="1:4" x14ac:dyDescent="0.25">
      <c r="A136" s="6" t="s">
        <v>41</v>
      </c>
      <c r="B136" s="1">
        <v>-941404.34000000008</v>
      </c>
      <c r="C136" s="1">
        <v>-995219.05000000028</v>
      </c>
      <c r="D136" s="1">
        <v>-933335.17000000016</v>
      </c>
    </row>
    <row r="137" spans="1:4" x14ac:dyDescent="0.25">
      <c r="A137" s="58" t="s">
        <v>81</v>
      </c>
      <c r="B137" s="57">
        <v>-96840.390000000014</v>
      </c>
      <c r="C137" s="57">
        <v>-189228.10999999964</v>
      </c>
      <c r="D137" s="57">
        <v>108525.56000000017</v>
      </c>
    </row>
    <row r="138" spans="1:4" x14ac:dyDescent="0.25">
      <c r="A138" s="16" t="s">
        <v>25</v>
      </c>
      <c r="B138" s="51">
        <v>-15129160.989999998</v>
      </c>
      <c r="C138" s="51">
        <v>-14826456.580000002</v>
      </c>
      <c r="D138" s="51">
        <v>-18813710.580000002</v>
      </c>
    </row>
    <row r="139" spans="1:4" x14ac:dyDescent="0.25">
      <c r="A139" s="58" t="s">
        <v>11</v>
      </c>
      <c r="B139" s="57">
        <v>-12525301.249999998</v>
      </c>
      <c r="C139" s="57">
        <v>-12284598.870000003</v>
      </c>
      <c r="D139" s="57">
        <v>-16266518.790000001</v>
      </c>
    </row>
    <row r="140" spans="1:4" x14ac:dyDescent="0.25">
      <c r="A140" s="6" t="s">
        <v>39</v>
      </c>
      <c r="B140" s="1">
        <v>-12118502.009999998</v>
      </c>
      <c r="C140" s="1">
        <v>-11870212.140000001</v>
      </c>
      <c r="D140" s="1">
        <v>-15806812.690000001</v>
      </c>
    </row>
    <row r="141" spans="1:4" x14ac:dyDescent="0.25">
      <c r="A141" s="6" t="s">
        <v>52</v>
      </c>
      <c r="B141" s="1">
        <v>-21358.309999999998</v>
      </c>
      <c r="C141" s="1">
        <v>-8154.0599999999995</v>
      </c>
      <c r="D141" s="1">
        <v>-12307.29</v>
      </c>
    </row>
    <row r="142" spans="1:4" x14ac:dyDescent="0.25">
      <c r="A142" s="6" t="s">
        <v>51</v>
      </c>
      <c r="B142" s="1">
        <v>-190590.34999999998</v>
      </c>
      <c r="C142" s="1">
        <v>-236437.88</v>
      </c>
      <c r="D142" s="1">
        <v>-324086.8</v>
      </c>
    </row>
    <row r="143" spans="1:4" x14ac:dyDescent="0.25">
      <c r="A143" s="6" t="s">
        <v>50</v>
      </c>
      <c r="B143" s="1">
        <v>-133336.1</v>
      </c>
      <c r="C143" s="1">
        <v>-55843.06</v>
      </c>
      <c r="D143" s="1">
        <v>-40784</v>
      </c>
    </row>
    <row r="144" spans="1:4" x14ac:dyDescent="0.25">
      <c r="A144" s="6" t="s">
        <v>49</v>
      </c>
      <c r="B144" s="1">
        <v>-31332.269999999997</v>
      </c>
      <c r="C144" s="1">
        <v>-22809.649999999998</v>
      </c>
      <c r="D144" s="1">
        <v>-31383.41</v>
      </c>
    </row>
    <row r="145" spans="1:4" x14ac:dyDescent="0.25">
      <c r="A145" s="6" t="s">
        <v>40</v>
      </c>
      <c r="B145" s="1">
        <v>-30182.21</v>
      </c>
      <c r="C145" s="1">
        <v>-91142.080000000002</v>
      </c>
      <c r="D145" s="1">
        <v>-51144.600000000006</v>
      </c>
    </row>
    <row r="146" spans="1:4" x14ac:dyDescent="0.25">
      <c r="A146" s="58" t="s">
        <v>12</v>
      </c>
      <c r="B146" s="57">
        <v>-946194.5</v>
      </c>
      <c r="C146" s="57">
        <v>-894658.26</v>
      </c>
      <c r="D146" s="57">
        <v>-909869.09</v>
      </c>
    </row>
    <row r="147" spans="1:4" x14ac:dyDescent="0.25">
      <c r="A147" s="6" t="s">
        <v>48</v>
      </c>
      <c r="B147" s="1">
        <v>-946194.5</v>
      </c>
      <c r="C147" s="1">
        <v>-894658.26</v>
      </c>
      <c r="D147" s="1">
        <v>-909869.09</v>
      </c>
    </row>
    <row r="148" spans="1:4" x14ac:dyDescent="0.25">
      <c r="A148" s="58" t="s">
        <v>13</v>
      </c>
      <c r="B148" s="57">
        <v>-1510719.02</v>
      </c>
      <c r="C148" s="57">
        <v>-1510857.22</v>
      </c>
      <c r="D148" s="57">
        <v>-1193088.5</v>
      </c>
    </row>
    <row r="149" spans="1:4" x14ac:dyDescent="0.25">
      <c r="A149" s="6" t="s">
        <v>47</v>
      </c>
      <c r="B149" s="1">
        <v>-85573.5</v>
      </c>
      <c r="C149" s="1">
        <v>-173857.31</v>
      </c>
      <c r="D149" s="1">
        <v>-94896.540000000008</v>
      </c>
    </row>
    <row r="150" spans="1:4" x14ac:dyDescent="0.25">
      <c r="A150" s="6" t="s">
        <v>46</v>
      </c>
      <c r="B150" s="1">
        <v>-4252.25</v>
      </c>
      <c r="C150" s="1"/>
      <c r="D150" s="1">
        <v>-612</v>
      </c>
    </row>
    <row r="151" spans="1:4" x14ac:dyDescent="0.25">
      <c r="A151" s="6" t="s">
        <v>45</v>
      </c>
      <c r="B151" s="1">
        <v>-1051826.23</v>
      </c>
      <c r="C151" s="1">
        <v>-1093288.1000000001</v>
      </c>
      <c r="D151" s="1">
        <v>-832486</v>
      </c>
    </row>
    <row r="152" spans="1:4" x14ac:dyDescent="0.25">
      <c r="A152" s="6" t="s">
        <v>44</v>
      </c>
      <c r="B152" s="1">
        <v>-63636.81</v>
      </c>
      <c r="C152" s="1">
        <v>-90308.69</v>
      </c>
      <c r="D152" s="1">
        <v>-81800.609999999986</v>
      </c>
    </row>
    <row r="153" spans="1:4" x14ac:dyDescent="0.25">
      <c r="A153" s="6" t="s">
        <v>43</v>
      </c>
      <c r="B153" s="1">
        <v>-126904.98</v>
      </c>
      <c r="C153" s="1">
        <v>-122468.24000000002</v>
      </c>
      <c r="D153" s="1">
        <v>-163414.47999999998</v>
      </c>
    </row>
    <row r="154" spans="1:4" x14ac:dyDescent="0.25">
      <c r="A154" s="6" t="s">
        <v>42</v>
      </c>
      <c r="B154" s="1">
        <v>-3722.9</v>
      </c>
      <c r="C154" s="1">
        <v>-4630.9400000000005</v>
      </c>
      <c r="D154" s="1">
        <v>-7120.6100000000006</v>
      </c>
    </row>
    <row r="155" spans="1:4" x14ac:dyDescent="0.25">
      <c r="A155" s="6" t="s">
        <v>41</v>
      </c>
      <c r="B155" s="1">
        <v>-174802.35</v>
      </c>
      <c r="C155" s="1">
        <v>-26303.94</v>
      </c>
      <c r="D155" s="1">
        <v>-12758.26</v>
      </c>
    </row>
    <row r="156" spans="1:4" x14ac:dyDescent="0.25">
      <c r="A156" s="58" t="s">
        <v>81</v>
      </c>
      <c r="B156" s="57">
        <v>-146946.22000000009</v>
      </c>
      <c r="C156" s="57">
        <v>-136342.22999999975</v>
      </c>
      <c r="D156" s="57">
        <v>-444234.20000000007</v>
      </c>
    </row>
    <row r="157" spans="1:4" x14ac:dyDescent="0.25">
      <c r="A157" s="16" t="s">
        <v>26</v>
      </c>
      <c r="B157" s="51">
        <v>-12802382.27</v>
      </c>
      <c r="C157" s="51">
        <v>-12941812.330000002</v>
      </c>
      <c r="D157" s="51">
        <v>-15717504.209999999</v>
      </c>
    </row>
    <row r="158" spans="1:4" x14ac:dyDescent="0.25">
      <c r="A158" s="58" t="s">
        <v>11</v>
      </c>
      <c r="B158" s="57">
        <v>-9486207.75</v>
      </c>
      <c r="C158" s="57">
        <v>-8537744.3399999999</v>
      </c>
      <c r="D158" s="57">
        <v>-11506040.75</v>
      </c>
    </row>
    <row r="159" spans="1:4" x14ac:dyDescent="0.25">
      <c r="A159" s="6" t="s">
        <v>39</v>
      </c>
      <c r="B159" s="1">
        <v>-8585113.8300000001</v>
      </c>
      <c r="C159" s="1">
        <v>-7607406.1499999994</v>
      </c>
      <c r="D159" s="1">
        <v>-10498702.300000001</v>
      </c>
    </row>
    <row r="160" spans="1:4" x14ac:dyDescent="0.25">
      <c r="A160" s="6" t="s">
        <v>52</v>
      </c>
      <c r="B160" s="1">
        <v>-70074.78</v>
      </c>
      <c r="C160" s="1">
        <v>-54080.069999999992</v>
      </c>
      <c r="D160" s="1">
        <v>-16420.150000000001</v>
      </c>
    </row>
    <row r="161" spans="1:4" x14ac:dyDescent="0.25">
      <c r="A161" s="6" t="s">
        <v>51</v>
      </c>
      <c r="B161" s="1">
        <v>-153940.82</v>
      </c>
      <c r="C161" s="1">
        <v>-164487.25</v>
      </c>
      <c r="D161" s="1">
        <v>-373782.39</v>
      </c>
    </row>
    <row r="162" spans="1:4" x14ac:dyDescent="0.25">
      <c r="A162" s="6" t="s">
        <v>50</v>
      </c>
      <c r="B162" s="1">
        <v>0</v>
      </c>
      <c r="C162" s="1"/>
      <c r="D162" s="1"/>
    </row>
    <row r="163" spans="1:4" x14ac:dyDescent="0.25">
      <c r="A163" s="6" t="s">
        <v>49</v>
      </c>
      <c r="B163" s="1">
        <v>-53998.51</v>
      </c>
      <c r="C163" s="1">
        <v>-48814.130000000005</v>
      </c>
      <c r="D163" s="1">
        <v>-68373.02</v>
      </c>
    </row>
    <row r="164" spans="1:4" x14ac:dyDescent="0.25">
      <c r="A164" s="6" t="s">
        <v>40</v>
      </c>
      <c r="B164" s="1">
        <v>-623079.80999999982</v>
      </c>
      <c r="C164" s="1">
        <v>-662956.74</v>
      </c>
      <c r="D164" s="1">
        <v>-548762.8899999999</v>
      </c>
    </row>
    <row r="165" spans="1:4" x14ac:dyDescent="0.25">
      <c r="A165" s="58" t="s">
        <v>12</v>
      </c>
      <c r="B165" s="57">
        <v>-1703112.15</v>
      </c>
      <c r="C165" s="57">
        <v>-2341444.5600000005</v>
      </c>
      <c r="D165" s="57">
        <v>-2439412.13</v>
      </c>
    </row>
    <row r="166" spans="1:4" x14ac:dyDescent="0.25">
      <c r="A166" s="6" t="s">
        <v>48</v>
      </c>
      <c r="B166" s="1">
        <v>-1703112.15</v>
      </c>
      <c r="C166" s="1">
        <v>-2341444.5600000005</v>
      </c>
      <c r="D166" s="1">
        <v>-2439412.13</v>
      </c>
    </row>
    <row r="167" spans="1:4" x14ac:dyDescent="0.25">
      <c r="A167" s="58" t="s">
        <v>13</v>
      </c>
      <c r="B167" s="57">
        <v>-1894287.9700000002</v>
      </c>
      <c r="C167" s="57">
        <v>-1974965.1600000004</v>
      </c>
      <c r="D167" s="57">
        <v>-1757559.38</v>
      </c>
    </row>
    <row r="168" spans="1:4" x14ac:dyDescent="0.25">
      <c r="A168" s="6" t="s">
        <v>47</v>
      </c>
      <c r="B168" s="1">
        <v>-61865.720000000008</v>
      </c>
      <c r="C168" s="1">
        <v>-83904.83</v>
      </c>
      <c r="D168" s="1">
        <v>-69209.38</v>
      </c>
    </row>
    <row r="169" spans="1:4" x14ac:dyDescent="0.25">
      <c r="A169" s="6" t="s">
        <v>46</v>
      </c>
      <c r="B169" s="1">
        <v>-3110.37</v>
      </c>
      <c r="C169" s="1">
        <v>-3116.05</v>
      </c>
      <c r="D169" s="1">
        <v>-5847.7999999999993</v>
      </c>
    </row>
    <row r="170" spans="1:4" x14ac:dyDescent="0.25">
      <c r="A170" s="6" t="s">
        <v>45</v>
      </c>
      <c r="B170" s="1">
        <v>-378435</v>
      </c>
      <c r="C170" s="1">
        <v>-710896.07999999984</v>
      </c>
      <c r="D170" s="1">
        <v>-308846.74</v>
      </c>
    </row>
    <row r="171" spans="1:4" x14ac:dyDescent="0.25">
      <c r="A171" s="6" t="s">
        <v>44</v>
      </c>
      <c r="B171" s="1">
        <v>-83325.83</v>
      </c>
      <c r="C171" s="1">
        <v>-65756.899999999994</v>
      </c>
      <c r="D171" s="1">
        <v>-45673.239999999991</v>
      </c>
    </row>
    <row r="172" spans="1:4" x14ac:dyDescent="0.25">
      <c r="A172" s="6" t="s">
        <v>43</v>
      </c>
      <c r="B172" s="1">
        <v>-1266460.75</v>
      </c>
      <c r="C172" s="1">
        <v>-910105.22000000055</v>
      </c>
      <c r="D172" s="1">
        <v>-1233778.6499999999</v>
      </c>
    </row>
    <row r="173" spans="1:4" x14ac:dyDescent="0.25">
      <c r="A173" s="6" t="s">
        <v>42</v>
      </c>
      <c r="B173" s="1">
        <v>-50</v>
      </c>
      <c r="C173" s="1">
        <v>-3863.2799999999997</v>
      </c>
      <c r="D173" s="1">
        <v>-2678.39</v>
      </c>
    </row>
    <row r="174" spans="1:4" x14ac:dyDescent="0.25">
      <c r="A174" s="6" t="s">
        <v>41</v>
      </c>
      <c r="B174" s="1">
        <v>-101040.3</v>
      </c>
      <c r="C174" s="1">
        <v>-197322.8</v>
      </c>
      <c r="D174" s="1">
        <v>-91525.180000000008</v>
      </c>
    </row>
    <row r="175" spans="1:4" x14ac:dyDescent="0.25">
      <c r="A175" s="58" t="s">
        <v>81</v>
      </c>
      <c r="B175" s="57">
        <v>281225.60000000009</v>
      </c>
      <c r="C175" s="57">
        <v>-87658.270000000062</v>
      </c>
      <c r="D175" s="57">
        <v>-14491.949999999837</v>
      </c>
    </row>
    <row r="176" spans="1:4" x14ac:dyDescent="0.25">
      <c r="A176" s="16" t="s">
        <v>27</v>
      </c>
      <c r="B176" s="51">
        <v>-20915074.02</v>
      </c>
      <c r="C176" s="51">
        <v>-22836827.390000001</v>
      </c>
      <c r="D176" s="51">
        <v>-26648281.050000001</v>
      </c>
    </row>
    <row r="177" spans="1:4" x14ac:dyDescent="0.25">
      <c r="A177" s="58" t="s">
        <v>11</v>
      </c>
      <c r="B177" s="57">
        <v>-14753669.669999998</v>
      </c>
      <c r="C177" s="57">
        <v>-15760228.239999998</v>
      </c>
      <c r="D177" s="57">
        <v>-18978034.810000002</v>
      </c>
    </row>
    <row r="178" spans="1:4" x14ac:dyDescent="0.25">
      <c r="A178" s="6" t="s">
        <v>39</v>
      </c>
      <c r="B178" s="1">
        <v>-14418373.199999997</v>
      </c>
      <c r="C178" s="1">
        <v>-15243737.59</v>
      </c>
      <c r="D178" s="1">
        <v>-18547753.380000003</v>
      </c>
    </row>
    <row r="179" spans="1:4" x14ac:dyDescent="0.25">
      <c r="A179" s="6" t="s">
        <v>52</v>
      </c>
      <c r="B179" s="1">
        <v>-7961.51</v>
      </c>
      <c r="C179" s="1">
        <v>-8590.2900000000009</v>
      </c>
      <c r="D179" s="1">
        <v>-10072.579999999998</v>
      </c>
    </row>
    <row r="180" spans="1:4" x14ac:dyDescent="0.25">
      <c r="A180" s="6" t="s">
        <v>51</v>
      </c>
      <c r="B180" s="1">
        <v>-184555.09000000003</v>
      </c>
      <c r="C180" s="1">
        <v>-146542.11000000002</v>
      </c>
      <c r="D180" s="1">
        <v>-253136.83</v>
      </c>
    </row>
    <row r="181" spans="1:4" x14ac:dyDescent="0.25">
      <c r="A181" s="6" t="s">
        <v>50</v>
      </c>
      <c r="B181" s="1">
        <v>-15000</v>
      </c>
      <c r="C181" s="1">
        <v>-199979.82</v>
      </c>
      <c r="D181" s="1">
        <v>-36000</v>
      </c>
    </row>
    <row r="182" spans="1:4" x14ac:dyDescent="0.25">
      <c r="A182" s="6" t="s">
        <v>49</v>
      </c>
      <c r="B182" s="1">
        <v>-40043.240000000005</v>
      </c>
      <c r="C182" s="1">
        <v>-39134.240000000005</v>
      </c>
      <c r="D182" s="1">
        <v>-48146.3</v>
      </c>
    </row>
    <row r="183" spans="1:4" x14ac:dyDescent="0.25">
      <c r="A183" s="6" t="s">
        <v>40</v>
      </c>
      <c r="B183" s="1">
        <v>-87736.630000000034</v>
      </c>
      <c r="C183" s="1">
        <v>-122244.18999999999</v>
      </c>
      <c r="D183" s="1">
        <v>-82925.720000000045</v>
      </c>
    </row>
    <row r="184" spans="1:4" x14ac:dyDescent="0.25">
      <c r="A184" s="58" t="s">
        <v>12</v>
      </c>
      <c r="B184" s="57">
        <v>-1155271.5</v>
      </c>
      <c r="C184" s="57">
        <v>-1393767.15</v>
      </c>
      <c r="D184" s="57">
        <v>-1596079.6099999999</v>
      </c>
    </row>
    <row r="185" spans="1:4" x14ac:dyDescent="0.25">
      <c r="A185" s="6" t="s">
        <v>48</v>
      </c>
      <c r="B185" s="1">
        <v>-1155271.5</v>
      </c>
      <c r="C185" s="1">
        <v>-1393767.15</v>
      </c>
      <c r="D185" s="1">
        <v>-1596079.6099999999</v>
      </c>
    </row>
    <row r="186" spans="1:4" x14ac:dyDescent="0.25">
      <c r="A186" s="58" t="s">
        <v>13</v>
      </c>
      <c r="B186" s="57">
        <v>-4916624.5200000005</v>
      </c>
      <c r="C186" s="57">
        <v>-5681902.8500000006</v>
      </c>
      <c r="D186" s="57">
        <v>-5808557.75</v>
      </c>
    </row>
    <row r="187" spans="1:4" x14ac:dyDescent="0.25">
      <c r="A187" s="6" t="s">
        <v>47</v>
      </c>
      <c r="B187" s="1">
        <v>-170776.81</v>
      </c>
      <c r="C187" s="1">
        <v>-85789.14</v>
      </c>
      <c r="D187" s="1">
        <v>-185058.06999999998</v>
      </c>
    </row>
    <row r="188" spans="1:4" x14ac:dyDescent="0.25">
      <c r="A188" s="6" t="s">
        <v>46</v>
      </c>
      <c r="B188" s="1">
        <v>-2013.69</v>
      </c>
      <c r="C188" s="1">
        <v>-10701.710000000001</v>
      </c>
      <c r="D188" s="1">
        <v>-4759.7</v>
      </c>
    </row>
    <row r="189" spans="1:4" x14ac:dyDescent="0.25">
      <c r="A189" s="6" t="s">
        <v>45</v>
      </c>
      <c r="B189" s="1">
        <v>-3133640.03</v>
      </c>
      <c r="C189" s="1">
        <v>-4843265.5100000007</v>
      </c>
      <c r="D189" s="1">
        <v>-5139750.18</v>
      </c>
    </row>
    <row r="190" spans="1:4" x14ac:dyDescent="0.25">
      <c r="A190" s="6" t="s">
        <v>44</v>
      </c>
      <c r="B190" s="1">
        <v>-376721.28</v>
      </c>
      <c r="C190" s="1">
        <v>-353213.69999999995</v>
      </c>
      <c r="D190" s="1">
        <v>-335250.53999999992</v>
      </c>
    </row>
    <row r="191" spans="1:4" x14ac:dyDescent="0.25">
      <c r="A191" s="6" t="s">
        <v>43</v>
      </c>
      <c r="B191" s="1">
        <v>-137387.43999999994</v>
      </c>
      <c r="C191" s="1">
        <v>-111123.75999999975</v>
      </c>
      <c r="D191" s="1">
        <v>-110672.91000000015</v>
      </c>
    </row>
    <row r="192" spans="1:4" x14ac:dyDescent="0.25">
      <c r="A192" s="6" t="s">
        <v>42</v>
      </c>
      <c r="B192" s="1">
        <v>-2129.2399999999998</v>
      </c>
      <c r="C192" s="1">
        <v>-3001.86</v>
      </c>
      <c r="D192" s="1">
        <v>-13671.72</v>
      </c>
    </row>
    <row r="193" spans="1:4" x14ac:dyDescent="0.25">
      <c r="A193" s="6" t="s">
        <v>41</v>
      </c>
      <c r="B193" s="1">
        <v>-1093956.03</v>
      </c>
      <c r="C193" s="1">
        <v>-274807.17</v>
      </c>
      <c r="D193" s="1">
        <v>-19394.63</v>
      </c>
    </row>
    <row r="194" spans="1:4" x14ac:dyDescent="0.25">
      <c r="A194" s="58" t="s">
        <v>81</v>
      </c>
      <c r="B194" s="57">
        <v>-89508.329999999609</v>
      </c>
      <c r="C194" s="57">
        <v>-929.14999999993597</v>
      </c>
      <c r="D194" s="57">
        <v>-265608.88000000024</v>
      </c>
    </row>
    <row r="195" spans="1:4" x14ac:dyDescent="0.25">
      <c r="A195" s="16" t="s">
        <v>28</v>
      </c>
      <c r="B195" s="51">
        <v>-19123549.949999999</v>
      </c>
      <c r="C195" s="51">
        <v>-21307749.52</v>
      </c>
      <c r="D195" s="51">
        <v>-21374937.449999999</v>
      </c>
    </row>
    <row r="196" spans="1:4" x14ac:dyDescent="0.25">
      <c r="A196" s="58" t="s">
        <v>11</v>
      </c>
      <c r="B196" s="57">
        <v>-14609009.789999997</v>
      </c>
      <c r="C196" s="57">
        <v>-16619700.650000002</v>
      </c>
      <c r="D196" s="57">
        <v>-17173873.949999999</v>
      </c>
    </row>
    <row r="197" spans="1:4" x14ac:dyDescent="0.25">
      <c r="A197" s="6" t="s">
        <v>39</v>
      </c>
      <c r="B197" s="1">
        <v>-13709998.799999999</v>
      </c>
      <c r="C197" s="1">
        <v>-15502794.180000002</v>
      </c>
      <c r="D197" s="1">
        <v>-15912176.850000001</v>
      </c>
    </row>
    <row r="198" spans="1:4" x14ac:dyDescent="0.25">
      <c r="A198" s="6" t="s">
        <v>52</v>
      </c>
      <c r="B198" s="1">
        <v>-49230.559999999998</v>
      </c>
      <c r="C198" s="1">
        <v>-37112.449999999997</v>
      </c>
      <c r="D198" s="1">
        <v>-31506.769999999997</v>
      </c>
    </row>
    <row r="199" spans="1:4" x14ac:dyDescent="0.25">
      <c r="A199" s="6" t="s">
        <v>51</v>
      </c>
      <c r="B199" s="1">
        <v>-128038.53000000003</v>
      </c>
      <c r="C199" s="1">
        <v>-212010.76</v>
      </c>
      <c r="D199" s="1">
        <v>-259420.56</v>
      </c>
    </row>
    <row r="200" spans="1:4" x14ac:dyDescent="0.25">
      <c r="A200" s="6" t="s">
        <v>50</v>
      </c>
      <c r="B200" s="1">
        <v>-16849.599999999999</v>
      </c>
      <c r="C200" s="1">
        <v>-179290.13</v>
      </c>
      <c r="D200" s="1">
        <v>-205634.25</v>
      </c>
    </row>
    <row r="201" spans="1:4" x14ac:dyDescent="0.25">
      <c r="A201" s="6" t="s">
        <v>49</v>
      </c>
      <c r="B201" s="1">
        <v>-62277.02</v>
      </c>
      <c r="C201" s="1">
        <v>-57900.72</v>
      </c>
      <c r="D201" s="1">
        <v>-62456</v>
      </c>
    </row>
    <row r="202" spans="1:4" x14ac:dyDescent="0.25">
      <c r="A202" s="6" t="s">
        <v>40</v>
      </c>
      <c r="B202" s="1">
        <v>-642615.28</v>
      </c>
      <c r="C202" s="1">
        <v>-630592.40999999992</v>
      </c>
      <c r="D202" s="1">
        <v>-702679.52</v>
      </c>
    </row>
    <row r="203" spans="1:4" x14ac:dyDescent="0.25">
      <c r="A203" s="58" t="s">
        <v>12</v>
      </c>
      <c r="B203" s="57">
        <v>-1453175.8</v>
      </c>
      <c r="C203" s="57">
        <v>-1592669.76</v>
      </c>
      <c r="D203" s="57">
        <v>-1738696.38</v>
      </c>
    </row>
    <row r="204" spans="1:4" x14ac:dyDescent="0.25">
      <c r="A204" s="6" t="s">
        <v>48</v>
      </c>
      <c r="B204" s="1">
        <v>-1453175.8</v>
      </c>
      <c r="C204" s="1">
        <v>-1592669.76</v>
      </c>
      <c r="D204" s="1">
        <v>-1738696.38</v>
      </c>
    </row>
    <row r="205" spans="1:4" x14ac:dyDescent="0.25">
      <c r="A205" s="58" t="s">
        <v>13</v>
      </c>
      <c r="B205" s="57">
        <v>-2986459.8399999994</v>
      </c>
      <c r="C205" s="57">
        <v>-2962608.2900000005</v>
      </c>
      <c r="D205" s="57">
        <v>-2517805.8000000007</v>
      </c>
    </row>
    <row r="206" spans="1:4" x14ac:dyDescent="0.25">
      <c r="A206" s="6" t="s">
        <v>47</v>
      </c>
      <c r="B206" s="1">
        <v>-123730.23</v>
      </c>
      <c r="C206" s="1">
        <v>-87290.49</v>
      </c>
      <c r="D206" s="1">
        <v>-129634.62000000001</v>
      </c>
    </row>
    <row r="207" spans="1:4" x14ac:dyDescent="0.25">
      <c r="A207" s="6" t="s">
        <v>46</v>
      </c>
      <c r="B207" s="1">
        <v>-3134.01</v>
      </c>
      <c r="C207" s="1">
        <v>-1683.35</v>
      </c>
      <c r="D207" s="1">
        <v>-10918.16</v>
      </c>
    </row>
    <row r="208" spans="1:4" x14ac:dyDescent="0.25">
      <c r="A208" s="6" t="s">
        <v>45</v>
      </c>
      <c r="B208" s="1">
        <v>-2755790.34</v>
      </c>
      <c r="C208" s="1">
        <v>-3025854.5700000003</v>
      </c>
      <c r="D208" s="1">
        <v>-3152860.91</v>
      </c>
    </row>
    <row r="209" spans="1:4" x14ac:dyDescent="0.25">
      <c r="A209" s="6" t="s">
        <v>86</v>
      </c>
      <c r="B209" s="1"/>
      <c r="C209" s="1"/>
      <c r="D209" s="1">
        <v>-37000</v>
      </c>
    </row>
    <row r="210" spans="1:4" x14ac:dyDescent="0.25">
      <c r="A210" s="6" t="s">
        <v>44</v>
      </c>
      <c r="B210" s="1">
        <v>-108827.37</v>
      </c>
      <c r="C210" s="1">
        <v>-92829.540000000008</v>
      </c>
      <c r="D210" s="1">
        <v>-94238.38</v>
      </c>
    </row>
    <row r="211" spans="1:4" x14ac:dyDescent="0.25">
      <c r="A211" s="6" t="s">
        <v>43</v>
      </c>
      <c r="B211" s="1">
        <v>-456755.94</v>
      </c>
      <c r="C211" s="1">
        <v>-194594.71999999997</v>
      </c>
      <c r="D211" s="1">
        <v>-278473.83000000007</v>
      </c>
    </row>
    <row r="212" spans="1:4" x14ac:dyDescent="0.25">
      <c r="A212" s="6" t="s">
        <v>42</v>
      </c>
      <c r="B212" s="1">
        <v>-19665.96</v>
      </c>
      <c r="C212" s="1">
        <v>-29261.200000000001</v>
      </c>
      <c r="D212" s="1">
        <v>-20860.079999999987</v>
      </c>
    </row>
    <row r="213" spans="1:4" x14ac:dyDescent="0.25">
      <c r="A213" s="6" t="s">
        <v>41</v>
      </c>
      <c r="B213" s="1">
        <v>481444.01000000007</v>
      </c>
      <c r="C213" s="1">
        <v>468905.58</v>
      </c>
      <c r="D213" s="1">
        <v>1206180.18</v>
      </c>
    </row>
    <row r="214" spans="1:4" x14ac:dyDescent="0.25">
      <c r="A214" s="58" t="s">
        <v>81</v>
      </c>
      <c r="B214" s="57">
        <v>-74904.519999999786</v>
      </c>
      <c r="C214" s="57">
        <v>-132770.8200000003</v>
      </c>
      <c r="D214" s="57">
        <v>55438.679999999818</v>
      </c>
    </row>
    <row r="215" spans="1:4" x14ac:dyDescent="0.25">
      <c r="A215" s="16" t="s">
        <v>29</v>
      </c>
      <c r="B215" s="51">
        <v>-1197958.83</v>
      </c>
      <c r="C215" s="51">
        <v>-1377542.6</v>
      </c>
      <c r="D215" s="51">
        <v>-1451327.3900000001</v>
      </c>
    </row>
    <row r="216" spans="1:4" x14ac:dyDescent="0.25">
      <c r="A216" s="58" t="s">
        <v>11</v>
      </c>
      <c r="B216" s="57">
        <v>-710552.91</v>
      </c>
      <c r="C216" s="57">
        <v>-833890.97</v>
      </c>
      <c r="D216" s="57">
        <v>-843801.11</v>
      </c>
    </row>
    <row r="217" spans="1:4" x14ac:dyDescent="0.25">
      <c r="A217" s="6" t="s">
        <v>39</v>
      </c>
      <c r="B217" s="1">
        <v>-689374.1100000001</v>
      </c>
      <c r="C217" s="1">
        <v>-736542.40999999992</v>
      </c>
      <c r="D217" s="1">
        <v>-784888.24</v>
      </c>
    </row>
    <row r="218" spans="1:4" x14ac:dyDescent="0.25">
      <c r="A218" s="6" t="s">
        <v>52</v>
      </c>
      <c r="B218" s="1">
        <v>-7561.02</v>
      </c>
      <c r="C218" s="1">
        <v>-22772.75</v>
      </c>
      <c r="D218" s="1">
        <v>-19898.189999999999</v>
      </c>
    </row>
    <row r="219" spans="1:4" x14ac:dyDescent="0.25">
      <c r="A219" s="6" t="s">
        <v>51</v>
      </c>
      <c r="B219" s="1">
        <v>-3585.71</v>
      </c>
      <c r="C219" s="1">
        <v>-40345.130000000005</v>
      </c>
      <c r="D219" s="1">
        <v>-10000</v>
      </c>
    </row>
    <row r="220" spans="1:4" x14ac:dyDescent="0.25">
      <c r="A220" s="6" t="s">
        <v>50</v>
      </c>
      <c r="B220" s="1"/>
      <c r="C220" s="1">
        <v>-15548.12</v>
      </c>
      <c r="D220" s="1"/>
    </row>
    <row r="221" spans="1:4" x14ac:dyDescent="0.25">
      <c r="A221" s="6" t="s">
        <v>49</v>
      </c>
      <c r="B221" s="1">
        <v>-8036.9599999999991</v>
      </c>
      <c r="C221" s="1">
        <v>-10111.99</v>
      </c>
      <c r="D221" s="1">
        <v>-22956.670000000002</v>
      </c>
    </row>
    <row r="222" spans="1:4" x14ac:dyDescent="0.25">
      <c r="A222" s="6" t="s">
        <v>40</v>
      </c>
      <c r="B222" s="1">
        <v>-1995.1100000000004</v>
      </c>
      <c r="C222" s="1">
        <v>-8570.57</v>
      </c>
      <c r="D222" s="1">
        <v>-6058.0099999999966</v>
      </c>
    </row>
    <row r="223" spans="1:4" x14ac:dyDescent="0.25">
      <c r="A223" s="58" t="s">
        <v>12</v>
      </c>
      <c r="B223" s="57">
        <v>-71893.5</v>
      </c>
      <c r="C223" s="57">
        <v>-62208.589999999982</v>
      </c>
      <c r="D223" s="57">
        <v>-215500.70000000007</v>
      </c>
    </row>
    <row r="224" spans="1:4" x14ac:dyDescent="0.25">
      <c r="A224" s="6" t="s">
        <v>48</v>
      </c>
      <c r="B224" s="1">
        <v>-71893.5</v>
      </c>
      <c r="C224" s="1">
        <v>-62208.589999999982</v>
      </c>
      <c r="D224" s="1">
        <v>-215500.70000000007</v>
      </c>
    </row>
    <row r="225" spans="1:4" x14ac:dyDescent="0.25">
      <c r="A225" s="58" t="s">
        <v>13</v>
      </c>
      <c r="B225" s="57">
        <v>-422130.11</v>
      </c>
      <c r="C225" s="57">
        <v>-495177.77999999997</v>
      </c>
      <c r="D225" s="57">
        <v>-399620.19000000006</v>
      </c>
    </row>
    <row r="226" spans="1:4" x14ac:dyDescent="0.25">
      <c r="A226" s="6" t="s">
        <v>47</v>
      </c>
      <c r="B226" s="1">
        <v>-38212.82</v>
      </c>
      <c r="C226" s="1">
        <v>-13287.75</v>
      </c>
      <c r="D226" s="1">
        <v>-9215.17</v>
      </c>
    </row>
    <row r="227" spans="1:4" x14ac:dyDescent="0.25">
      <c r="A227" s="6" t="s">
        <v>46</v>
      </c>
      <c r="B227" s="1">
        <v>-27.02</v>
      </c>
      <c r="C227" s="1">
        <v>-10325.91</v>
      </c>
      <c r="D227" s="1">
        <v>-664</v>
      </c>
    </row>
    <row r="228" spans="1:4" x14ac:dyDescent="0.25">
      <c r="A228" s="6" t="s">
        <v>45</v>
      </c>
      <c r="B228" s="1">
        <v>-295623.69</v>
      </c>
      <c r="C228" s="1">
        <v>-350207.45</v>
      </c>
      <c r="D228" s="1">
        <v>-340174.76000000007</v>
      </c>
    </row>
    <row r="229" spans="1:4" x14ac:dyDescent="0.25">
      <c r="A229" s="6" t="s">
        <v>44</v>
      </c>
      <c r="B229" s="1">
        <v>-25023.019999999997</v>
      </c>
      <c r="C229" s="1">
        <v>-36112.32</v>
      </c>
      <c r="D229" s="1">
        <v>-23847.82</v>
      </c>
    </row>
    <row r="230" spans="1:4" x14ac:dyDescent="0.25">
      <c r="A230" s="6" t="s">
        <v>43</v>
      </c>
      <c r="B230" s="1">
        <v>-15031.060000000001</v>
      </c>
      <c r="C230" s="1">
        <v>-51873.540000000008</v>
      </c>
      <c r="D230" s="1">
        <v>-36128.200000000004</v>
      </c>
    </row>
    <row r="231" spans="1:4" x14ac:dyDescent="0.25">
      <c r="A231" s="6" t="s">
        <v>42</v>
      </c>
      <c r="B231" s="1">
        <v>-228.3</v>
      </c>
      <c r="C231" s="1"/>
      <c r="D231" s="1">
        <v>-130.5</v>
      </c>
    </row>
    <row r="232" spans="1:4" x14ac:dyDescent="0.25">
      <c r="A232" s="6" t="s">
        <v>41</v>
      </c>
      <c r="B232" s="1">
        <v>-47984.2</v>
      </c>
      <c r="C232" s="1">
        <v>-33370.81</v>
      </c>
      <c r="D232" s="1">
        <v>10540.259999999998</v>
      </c>
    </row>
    <row r="233" spans="1:4" x14ac:dyDescent="0.25">
      <c r="A233" s="58" t="s">
        <v>81</v>
      </c>
      <c r="B233" s="57">
        <v>6617.6899999999951</v>
      </c>
      <c r="C233" s="57">
        <v>13734.739999999987</v>
      </c>
      <c r="D233" s="57">
        <v>7594.6100000000006</v>
      </c>
    </row>
    <row r="234" spans="1:4" x14ac:dyDescent="0.25">
      <c r="A234" s="16" t="s">
        <v>30</v>
      </c>
      <c r="B234" s="51">
        <v>-2065213.07</v>
      </c>
      <c r="C234" s="51">
        <v>-2391625.83</v>
      </c>
      <c r="D234" s="51">
        <v>-2609407.02</v>
      </c>
    </row>
    <row r="235" spans="1:4" x14ac:dyDescent="0.25">
      <c r="A235" s="58" t="s">
        <v>11</v>
      </c>
      <c r="B235" s="57">
        <v>-1909181.53</v>
      </c>
      <c r="C235" s="57">
        <v>-2118746.44</v>
      </c>
      <c r="D235" s="57">
        <v>-1829231.74</v>
      </c>
    </row>
    <row r="236" spans="1:4" x14ac:dyDescent="0.25">
      <c r="A236" s="6" t="s">
        <v>39</v>
      </c>
      <c r="B236" s="1">
        <v>-1854724.4</v>
      </c>
      <c r="C236" s="1">
        <v>-2057852.52</v>
      </c>
      <c r="D236" s="1">
        <v>-1776616.91</v>
      </c>
    </row>
    <row r="237" spans="1:4" x14ac:dyDescent="0.25">
      <c r="A237" s="6" t="s">
        <v>52</v>
      </c>
      <c r="B237" s="1">
        <v>-4376.5999999999995</v>
      </c>
      <c r="C237" s="1">
        <v>-3585.7</v>
      </c>
      <c r="D237" s="1">
        <v>-2316.34</v>
      </c>
    </row>
    <row r="238" spans="1:4" x14ac:dyDescent="0.25">
      <c r="A238" s="6" t="s">
        <v>51</v>
      </c>
      <c r="B238" s="1">
        <v>-42501.45</v>
      </c>
      <c r="C238" s="1">
        <v>-40215.040000000001</v>
      </c>
      <c r="D238" s="1">
        <v>-10300</v>
      </c>
    </row>
    <row r="239" spans="1:4" x14ac:dyDescent="0.25">
      <c r="A239" s="6" t="s">
        <v>50</v>
      </c>
      <c r="B239" s="1"/>
      <c r="C239" s="1"/>
      <c r="D239" s="1">
        <v>-31128.75</v>
      </c>
    </row>
    <row r="240" spans="1:4" x14ac:dyDescent="0.25">
      <c r="A240" s="6" t="s">
        <v>49</v>
      </c>
      <c r="B240" s="1">
        <v>-514</v>
      </c>
      <c r="C240" s="1">
        <v>-2538.4</v>
      </c>
      <c r="D240" s="1">
        <v>-2394.4699999999998</v>
      </c>
    </row>
    <row r="241" spans="1:4" x14ac:dyDescent="0.25">
      <c r="A241" s="6" t="s">
        <v>40</v>
      </c>
      <c r="B241" s="1">
        <v>-7065.08</v>
      </c>
      <c r="C241" s="1">
        <v>-14554.780000000002</v>
      </c>
      <c r="D241" s="1">
        <v>-6475.2699999999995</v>
      </c>
    </row>
    <row r="242" spans="1:4" x14ac:dyDescent="0.25">
      <c r="A242" s="58" t="s">
        <v>12</v>
      </c>
      <c r="B242" s="57">
        <v>-79970.75</v>
      </c>
      <c r="C242" s="57">
        <v>-91668.68</v>
      </c>
      <c r="D242" s="57">
        <v>-91857</v>
      </c>
    </row>
    <row r="243" spans="1:4" x14ac:dyDescent="0.25">
      <c r="A243" s="6" t="s">
        <v>48</v>
      </c>
      <c r="B243" s="1">
        <v>-79970.75</v>
      </c>
      <c r="C243" s="1">
        <v>-91668.68</v>
      </c>
      <c r="D243" s="1">
        <v>-91857</v>
      </c>
    </row>
    <row r="244" spans="1:4" x14ac:dyDescent="0.25">
      <c r="A244" s="58" t="s">
        <v>13</v>
      </c>
      <c r="B244" s="57">
        <v>-67349.149999999994</v>
      </c>
      <c r="C244" s="57">
        <v>-203153.09999999998</v>
      </c>
      <c r="D244" s="57">
        <v>-574872.94999999995</v>
      </c>
    </row>
    <row r="245" spans="1:4" x14ac:dyDescent="0.25">
      <c r="A245" s="6" t="s">
        <v>47</v>
      </c>
      <c r="B245" s="1">
        <v>-7347</v>
      </c>
      <c r="C245" s="1">
        <v>-28509.05</v>
      </c>
      <c r="D245" s="1">
        <v>-11193.49</v>
      </c>
    </row>
    <row r="246" spans="1:4" x14ac:dyDescent="0.25">
      <c r="A246" s="6" t="s">
        <v>45</v>
      </c>
      <c r="B246" s="1">
        <v>-15378.4</v>
      </c>
      <c r="C246" s="1">
        <v>-121254</v>
      </c>
      <c r="D246" s="1">
        <v>-509337.1</v>
      </c>
    </row>
    <row r="247" spans="1:4" x14ac:dyDescent="0.25">
      <c r="A247" s="6" t="s">
        <v>44</v>
      </c>
      <c r="B247" s="1">
        <v>-10781.92</v>
      </c>
      <c r="C247" s="1">
        <v>-7337.9</v>
      </c>
      <c r="D247" s="1">
        <v>-6966.52</v>
      </c>
    </row>
    <row r="248" spans="1:4" x14ac:dyDescent="0.25">
      <c r="A248" s="6" t="s">
        <v>43</v>
      </c>
      <c r="B248" s="1">
        <v>-20444.04</v>
      </c>
      <c r="C248" s="1">
        <v>-30035.940000000002</v>
      </c>
      <c r="D248" s="1">
        <v>-39375.839999999997</v>
      </c>
    </row>
    <row r="249" spans="1:4" x14ac:dyDescent="0.25">
      <c r="A249" s="6" t="s">
        <v>42</v>
      </c>
      <c r="B249" s="1">
        <v>-2535.3000000000002</v>
      </c>
      <c r="C249" s="1">
        <v>-5302.61</v>
      </c>
      <c r="D249" s="1">
        <v>-500</v>
      </c>
    </row>
    <row r="250" spans="1:4" x14ac:dyDescent="0.25">
      <c r="A250" s="6" t="s">
        <v>41</v>
      </c>
      <c r="B250" s="1">
        <v>-10862.49</v>
      </c>
      <c r="C250" s="1">
        <v>-10713.6</v>
      </c>
      <c r="D250" s="1">
        <v>-7500</v>
      </c>
    </row>
    <row r="251" spans="1:4" x14ac:dyDescent="0.25">
      <c r="A251" s="58" t="s">
        <v>81</v>
      </c>
      <c r="B251" s="57">
        <v>-8711.6400000000576</v>
      </c>
      <c r="C251" s="57">
        <v>21942.390000000007</v>
      </c>
      <c r="D251" s="57">
        <v>-113445.32999999997</v>
      </c>
    </row>
    <row r="252" spans="1:4" x14ac:dyDescent="0.25">
      <c r="A252" s="17" t="s">
        <v>14</v>
      </c>
      <c r="B252" s="50">
        <v>-242832527.93000028</v>
      </c>
      <c r="C252" s="50">
        <v>-251121397.95000011</v>
      </c>
      <c r="D252" s="50">
        <v>-263895382.64000005</v>
      </c>
    </row>
  </sheetData>
  <pageMargins left="0.7" right="0.7" top="0.75" bottom="0.75" header="0.3" footer="0.3"/>
  <ignoredErrors>
    <ignoredError sqref="B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J30" sqref="J30"/>
    </sheetView>
  </sheetViews>
  <sheetFormatPr defaultRowHeight="15" x14ac:dyDescent="0.25"/>
  <cols>
    <col min="1" max="1" width="35.28515625" bestFit="1" customWidth="1"/>
    <col min="2" max="4" width="15.85546875" style="21" customWidth="1"/>
    <col min="5" max="5" width="28.140625" bestFit="1" customWidth="1"/>
  </cols>
  <sheetData>
    <row r="1" spans="1:5" x14ac:dyDescent="0.25">
      <c r="A1" s="52" t="s">
        <v>84</v>
      </c>
    </row>
    <row r="3" spans="1:5" x14ac:dyDescent="0.25">
      <c r="A3" s="22" t="s">
        <v>4</v>
      </c>
      <c r="B3" s="27"/>
      <c r="C3" s="27"/>
      <c r="D3" s="27"/>
      <c r="E3" s="22"/>
    </row>
    <row r="4" spans="1:5" x14ac:dyDescent="0.25">
      <c r="A4" s="22"/>
      <c r="B4" s="27"/>
      <c r="C4" s="27"/>
      <c r="D4" s="27"/>
      <c r="E4" s="28" t="s">
        <v>72</v>
      </c>
    </row>
    <row r="5" spans="1:5" x14ac:dyDescent="0.25">
      <c r="A5" s="23" t="s">
        <v>76</v>
      </c>
      <c r="B5" s="29" t="s">
        <v>3</v>
      </c>
      <c r="C5" s="29">
        <v>2016</v>
      </c>
      <c r="D5" s="29">
        <v>2017</v>
      </c>
      <c r="E5" s="30"/>
    </row>
    <row r="6" spans="1:5" x14ac:dyDescent="0.25">
      <c r="A6" s="5" t="s">
        <v>11</v>
      </c>
      <c r="B6" s="31">
        <v>-4171159.58</v>
      </c>
      <c r="C6" s="31">
        <v>-5515976</v>
      </c>
      <c r="D6" s="54">
        <v>-5624177.8099999987</v>
      </c>
      <c r="E6" s="32">
        <f>SUM(B6:D6)</f>
        <v>-15311313.389999999</v>
      </c>
    </row>
    <row r="7" spans="1:5" x14ac:dyDescent="0.25">
      <c r="A7" s="5" t="s">
        <v>12</v>
      </c>
      <c r="B7" s="31">
        <v>-277413.74999999988</v>
      </c>
      <c r="C7" s="31">
        <v>-22401</v>
      </c>
      <c r="D7" s="54">
        <v>-246858.15999999997</v>
      </c>
      <c r="E7" s="32">
        <f t="shared" ref="E7:E8" si="0">SUM(B7:D7)</f>
        <v>-546672.90999999992</v>
      </c>
    </row>
    <row r="8" spans="1:5" x14ac:dyDescent="0.25">
      <c r="A8" s="5" t="s">
        <v>13</v>
      </c>
      <c r="B8" s="31">
        <v>-3746144.8499999996</v>
      </c>
      <c r="C8" s="31">
        <v>-3061182</v>
      </c>
      <c r="D8" s="54">
        <v>-2621631.3499999996</v>
      </c>
      <c r="E8" s="32">
        <f t="shared" si="0"/>
        <v>-9428958.1999999993</v>
      </c>
    </row>
    <row r="9" spans="1:5" x14ac:dyDescent="0.25">
      <c r="A9" s="24" t="s">
        <v>14</v>
      </c>
      <c r="B9" s="33">
        <f t="shared" ref="B9:E9" si="1">SUM(B6:B8)</f>
        <v>-8194718.1799999997</v>
      </c>
      <c r="C9" s="33">
        <f t="shared" si="1"/>
        <v>-8599559</v>
      </c>
      <c r="D9" s="33">
        <f t="shared" si="1"/>
        <v>-8492667.3199999984</v>
      </c>
      <c r="E9" s="33">
        <f t="shared" si="1"/>
        <v>-25286944.5</v>
      </c>
    </row>
    <row r="12" spans="1:5" x14ac:dyDescent="0.25">
      <c r="A12" s="22" t="s">
        <v>4</v>
      </c>
      <c r="B12" s="27"/>
      <c r="C12" s="27"/>
      <c r="D12" s="27"/>
      <c r="E12" s="22"/>
    </row>
    <row r="13" spans="1:5" x14ac:dyDescent="0.25">
      <c r="A13" s="22"/>
      <c r="B13" s="27"/>
      <c r="C13" s="27"/>
      <c r="D13" s="27"/>
      <c r="E13" s="28" t="s">
        <v>72</v>
      </c>
    </row>
    <row r="14" spans="1:5" x14ac:dyDescent="0.25">
      <c r="A14" s="23" t="s">
        <v>77</v>
      </c>
      <c r="B14" s="29" t="s">
        <v>3</v>
      </c>
      <c r="C14" s="29">
        <v>2016</v>
      </c>
      <c r="D14" s="29">
        <v>2017</v>
      </c>
      <c r="E14" s="30"/>
    </row>
    <row r="15" spans="1:5" x14ac:dyDescent="0.25">
      <c r="A15" s="5" t="s">
        <v>11</v>
      </c>
      <c r="B15" s="31">
        <v>-5674774.6000000006</v>
      </c>
      <c r="C15" s="31">
        <v>-5791744</v>
      </c>
      <c r="D15" s="54">
        <v>-6037187.0699999994</v>
      </c>
      <c r="E15" s="32">
        <f>SUM(B15:D15)</f>
        <v>-17503705.670000002</v>
      </c>
    </row>
    <row r="16" spans="1:5" x14ac:dyDescent="0.25">
      <c r="A16" s="5" t="s">
        <v>12</v>
      </c>
      <c r="B16" s="31">
        <v>-508284</v>
      </c>
      <c r="C16" s="31">
        <v>-363405</v>
      </c>
      <c r="D16" s="54">
        <v>-608090.88</v>
      </c>
      <c r="E16" s="32">
        <f t="shared" ref="E16:E17" si="2">SUM(B16:D16)</f>
        <v>-1479779.88</v>
      </c>
    </row>
    <row r="17" spans="1:5" x14ac:dyDescent="0.25">
      <c r="A17" s="5" t="s">
        <v>13</v>
      </c>
      <c r="B17" s="31">
        <v>-1104249.8799999999</v>
      </c>
      <c r="C17" s="31">
        <v>-953661</v>
      </c>
      <c r="D17" s="54">
        <v>-942637.02</v>
      </c>
      <c r="E17" s="32">
        <f t="shared" si="2"/>
        <v>-3000547.9</v>
      </c>
    </row>
    <row r="18" spans="1:5" x14ac:dyDescent="0.25">
      <c r="A18" s="24" t="s">
        <v>14</v>
      </c>
      <c r="B18" s="33">
        <f t="shared" ref="B18:E18" si="3">SUM(B15:B17)</f>
        <v>-7287308.4800000004</v>
      </c>
      <c r="C18" s="33">
        <f t="shared" si="3"/>
        <v>-7108810</v>
      </c>
      <c r="D18" s="33">
        <f t="shared" si="3"/>
        <v>-7587914.9699999988</v>
      </c>
      <c r="E18" s="34">
        <f t="shared" si="3"/>
        <v>-21984033.449999999</v>
      </c>
    </row>
    <row r="21" spans="1:5" x14ac:dyDescent="0.25">
      <c r="A21" s="22" t="s">
        <v>4</v>
      </c>
      <c r="B21" s="27"/>
      <c r="C21" s="27"/>
      <c r="D21" s="27"/>
      <c r="E21" s="22"/>
    </row>
    <row r="22" spans="1:5" x14ac:dyDescent="0.25">
      <c r="A22" s="22"/>
      <c r="B22" s="27"/>
      <c r="C22" s="27"/>
      <c r="D22" s="27"/>
      <c r="E22" s="28" t="s">
        <v>72</v>
      </c>
    </row>
    <row r="23" spans="1:5" x14ac:dyDescent="0.25">
      <c r="A23" s="23" t="s">
        <v>78</v>
      </c>
      <c r="B23" s="29" t="s">
        <v>3</v>
      </c>
      <c r="C23" s="29">
        <v>2016</v>
      </c>
      <c r="D23" s="29">
        <v>2017</v>
      </c>
      <c r="E23" s="30"/>
    </row>
    <row r="24" spans="1:5" x14ac:dyDescent="0.25">
      <c r="A24" s="5" t="s">
        <v>11</v>
      </c>
      <c r="B24" s="31">
        <v>-4715978.2600000016</v>
      </c>
      <c r="C24" s="31">
        <v>-5280507</v>
      </c>
      <c r="D24" s="54">
        <v>-5141192.0500000007</v>
      </c>
      <c r="E24" s="32">
        <f>SUM(B24:D24)</f>
        <v>-15137677.310000002</v>
      </c>
    </row>
    <row r="25" spans="1:5" x14ac:dyDescent="0.25">
      <c r="A25" s="5" t="s">
        <v>12</v>
      </c>
      <c r="B25" s="31">
        <v>-161741</v>
      </c>
      <c r="C25" s="31">
        <v>-200002</v>
      </c>
      <c r="D25" s="54">
        <v>-253219</v>
      </c>
      <c r="E25" s="32">
        <f t="shared" ref="E25:E26" si="4">SUM(B25:D25)</f>
        <v>-614962</v>
      </c>
    </row>
    <row r="26" spans="1:5" x14ac:dyDescent="0.25">
      <c r="A26" s="5" t="s">
        <v>13</v>
      </c>
      <c r="B26" s="31">
        <v>-868331.49999999965</v>
      </c>
      <c r="C26" s="31">
        <v>-671681</v>
      </c>
      <c r="D26" s="54">
        <v>-756053.52000000014</v>
      </c>
      <c r="E26" s="32">
        <f t="shared" si="4"/>
        <v>-2296066.0199999996</v>
      </c>
    </row>
    <row r="27" spans="1:5" x14ac:dyDescent="0.25">
      <c r="A27" s="24" t="s">
        <v>14</v>
      </c>
      <c r="B27" s="33">
        <f t="shared" ref="B27:E27" si="5">SUM(B24:B26)</f>
        <v>-5746050.7600000016</v>
      </c>
      <c r="C27" s="33">
        <f t="shared" si="5"/>
        <v>-6152190</v>
      </c>
      <c r="D27" s="33">
        <f t="shared" si="5"/>
        <v>-6150464.5700000012</v>
      </c>
      <c r="E27" s="33">
        <f t="shared" si="5"/>
        <v>-18048705.330000002</v>
      </c>
    </row>
    <row r="29" spans="1:5" x14ac:dyDescent="0.25">
      <c r="A29" s="3" t="s">
        <v>89</v>
      </c>
      <c r="B29" s="35">
        <f>B9+B18+B27</f>
        <v>-21228077.420000002</v>
      </c>
      <c r="C29" s="35">
        <f t="shared" ref="C29:D29" si="6">C9+C18+C27</f>
        <v>-21860559</v>
      </c>
      <c r="D29" s="35">
        <f t="shared" si="6"/>
        <v>-22231046.859999999</v>
      </c>
      <c r="E29" s="35">
        <f>E9+E18+E27</f>
        <v>-65319683.280000001</v>
      </c>
    </row>
    <row r="31" spans="1:5" x14ac:dyDescent="0.25">
      <c r="A31" t="s">
        <v>79</v>
      </c>
      <c r="B31" s="36">
        <f>'Underlag LTV-fak'!J15</f>
        <v>-5831420.9199999999</v>
      </c>
      <c r="C31" s="36">
        <f>'Underlag LTV-fak'!K15</f>
        <v>-5985786.4799999995</v>
      </c>
      <c r="D31" s="36">
        <f>'Underlag LTV-fak'!L15</f>
        <v>-6313460.8499999996</v>
      </c>
      <c r="E31" s="37">
        <f>SUM(B31:D31)</f>
        <v>-18130668.25</v>
      </c>
    </row>
    <row r="33" spans="1:5" x14ac:dyDescent="0.25">
      <c r="A33" s="38" t="s">
        <v>90</v>
      </c>
      <c r="B33" s="39">
        <f t="shared" ref="B33:E33" si="7">B29+B31</f>
        <v>-27059498.340000004</v>
      </c>
      <c r="C33" s="39">
        <f t="shared" si="7"/>
        <v>-27846345.48</v>
      </c>
      <c r="D33" s="39">
        <f t="shared" si="7"/>
        <v>-28544507.710000001</v>
      </c>
      <c r="E33" s="39">
        <f t="shared" si="7"/>
        <v>-83450351.530000001</v>
      </c>
    </row>
    <row r="35" spans="1:5" x14ac:dyDescent="0.25">
      <c r="A35" t="s">
        <v>37</v>
      </c>
      <c r="B35" s="36">
        <f>Lönebas!B12</f>
        <v>-1296549270.000001</v>
      </c>
      <c r="C35" s="36">
        <f>Lönebas!C12</f>
        <v>-1278723398.3199999</v>
      </c>
      <c r="D35" s="36">
        <f>Lönebas!D12</f>
        <v>-1332670721.0599995</v>
      </c>
      <c r="E35" s="37">
        <f>SUM(B35:D35)</f>
        <v>-3907943389.3800001</v>
      </c>
    </row>
    <row r="36" spans="1:5" x14ac:dyDescent="0.25">
      <c r="A36" s="40" t="s">
        <v>38</v>
      </c>
      <c r="B36" s="41">
        <f t="shared" ref="B36:E36" si="8">B33/B35</f>
        <v>2.087039726612162E-2</v>
      </c>
      <c r="C36" s="41">
        <f t="shared" si="8"/>
        <v>2.1776676266802356E-2</v>
      </c>
      <c r="D36" s="41">
        <f t="shared" si="8"/>
        <v>2.1419025164217495E-2</v>
      </c>
      <c r="E36" s="41">
        <f t="shared" si="8"/>
        <v>2.1354032854411308E-2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7"/>
  <sheetViews>
    <sheetView zoomScale="70" zoomScaleNormal="70" workbookViewId="0">
      <selection activeCell="J30" sqref="J30"/>
    </sheetView>
  </sheetViews>
  <sheetFormatPr defaultColWidth="23.7109375" defaultRowHeight="15" x14ac:dyDescent="0.25"/>
  <cols>
    <col min="7" max="7" width="4.5703125" customWidth="1"/>
    <col min="10" max="10" width="10.7109375" bestFit="1" customWidth="1"/>
    <col min="11" max="11" width="13.7109375" customWidth="1"/>
    <col min="12" max="12" width="10.7109375" bestFit="1" customWidth="1"/>
  </cols>
  <sheetData>
    <row r="1" spans="1:13" x14ac:dyDescent="0.25">
      <c r="A1" t="s">
        <v>2</v>
      </c>
      <c r="B1" t="s" vm="4">
        <v>144</v>
      </c>
    </row>
    <row r="2" spans="1:13" x14ac:dyDescent="0.25">
      <c r="A2" t="s">
        <v>145</v>
      </c>
      <c r="B2" t="s" vm="5">
        <v>31</v>
      </c>
    </row>
    <row r="4" spans="1:13" ht="15.75" thickBot="1" x14ac:dyDescent="0.3">
      <c r="A4" t="s">
        <v>4</v>
      </c>
      <c r="B4" t="s">
        <v>60</v>
      </c>
    </row>
    <row r="5" spans="1:13" ht="15" customHeight="1" thickBot="1" x14ac:dyDescent="0.3">
      <c r="A5" t="s">
        <v>5</v>
      </c>
      <c r="B5" t="s">
        <v>3</v>
      </c>
      <c r="C5" t="s">
        <v>75</v>
      </c>
      <c r="D5" t="s">
        <v>85</v>
      </c>
      <c r="E5" t="s">
        <v>14</v>
      </c>
      <c r="H5" s="91" t="s">
        <v>146</v>
      </c>
      <c r="I5" s="91" t="s">
        <v>147</v>
      </c>
      <c r="J5" s="93" t="s">
        <v>148</v>
      </c>
      <c r="K5" s="94"/>
      <c r="L5" s="95"/>
    </row>
    <row r="6" spans="1:13" ht="15.75" thickBot="1" x14ac:dyDescent="0.3">
      <c r="A6" s="5" t="s">
        <v>93</v>
      </c>
      <c r="B6" s="62">
        <v>-41756.5</v>
      </c>
      <c r="C6" s="62">
        <v>-68968.28</v>
      </c>
      <c r="D6" s="62">
        <v>-58601.450000000004</v>
      </c>
      <c r="E6" s="62">
        <v>-169326.23</v>
      </c>
      <c r="H6" s="92"/>
      <c r="I6" s="92"/>
      <c r="J6" s="75">
        <v>2015</v>
      </c>
      <c r="K6" s="75">
        <v>2016</v>
      </c>
      <c r="L6" s="75">
        <v>2017</v>
      </c>
    </row>
    <row r="7" spans="1:13" ht="64.5" thickBot="1" x14ac:dyDescent="0.3">
      <c r="A7" s="5" t="s">
        <v>94</v>
      </c>
      <c r="B7" s="62">
        <v>-454825.57000000012</v>
      </c>
      <c r="C7" s="62">
        <v>-454825.55000000005</v>
      </c>
      <c r="D7" s="62">
        <v>-210004.47000000003</v>
      </c>
      <c r="E7" s="62">
        <v>-1119655.5900000001</v>
      </c>
      <c r="H7" s="76" t="s">
        <v>149</v>
      </c>
      <c r="I7" s="77" t="s">
        <v>150</v>
      </c>
      <c r="J7" s="78">
        <f>B13+B23+B19+B20+B21+B22+B59-119000-50000-400000-450000</f>
        <v>-4005338.05</v>
      </c>
      <c r="K7" s="78">
        <f>C13+C23+C19+C20+C21+C22+C29-121000-50000-400000-450000</f>
        <v>-4005668.3000000003</v>
      </c>
      <c r="L7" s="78">
        <f>D13+D23+D19+D20+D21+D22+D29-100000-50000-400000-450000</f>
        <v>-4316502.3100000005</v>
      </c>
      <c r="M7" s="62"/>
    </row>
    <row r="8" spans="1:13" ht="39" thickBot="1" x14ac:dyDescent="0.3">
      <c r="A8" s="63" t="s">
        <v>95</v>
      </c>
      <c r="B8" s="64">
        <v>-82242.299999999988</v>
      </c>
      <c r="C8" s="64">
        <v>-110068.69</v>
      </c>
      <c r="D8" s="64">
        <v>-87136.14</v>
      </c>
      <c r="E8" s="64">
        <v>-279447.13</v>
      </c>
      <c r="H8" s="79" t="s">
        <v>151</v>
      </c>
      <c r="I8" s="80" t="s">
        <v>152</v>
      </c>
      <c r="J8" s="78">
        <f>B14+B25</f>
        <v>-634681.1399999999</v>
      </c>
      <c r="K8" s="78">
        <f t="shared" ref="K8" si="0">C14+C25</f>
        <v>-619617.1</v>
      </c>
      <c r="L8" s="78">
        <f>D14+D25</f>
        <v>-838966.1399999999</v>
      </c>
      <c r="M8" s="62"/>
    </row>
    <row r="9" spans="1:13" ht="39.75" thickTop="1" thickBot="1" x14ac:dyDescent="0.3">
      <c r="A9" s="65" t="s">
        <v>96</v>
      </c>
      <c r="B9" s="64">
        <v>-4905.6000000000004</v>
      </c>
      <c r="C9" s="64">
        <v>-1998.49</v>
      </c>
      <c r="D9" s="64"/>
      <c r="E9" s="64">
        <v>-6904.09</v>
      </c>
      <c r="H9" s="81" t="s">
        <v>153</v>
      </c>
      <c r="I9" s="80" t="s">
        <v>152</v>
      </c>
      <c r="J9" s="78">
        <f>B15</f>
        <v>-27726.9</v>
      </c>
      <c r="K9" s="78">
        <f t="shared" ref="K9:L9" si="1">C15</f>
        <v>-204117.56</v>
      </c>
      <c r="L9" s="78">
        <f t="shared" si="1"/>
        <v>-198436.27999999997</v>
      </c>
      <c r="M9" s="62"/>
    </row>
    <row r="10" spans="1:13" ht="31.5" thickTop="1" thickBot="1" x14ac:dyDescent="0.3">
      <c r="A10" s="65" t="s">
        <v>97</v>
      </c>
      <c r="B10" s="64">
        <v>-4486.25</v>
      </c>
      <c r="C10" s="64"/>
      <c r="D10" s="64"/>
      <c r="E10" s="64">
        <v>-4486.25</v>
      </c>
      <c r="H10" s="82" t="s">
        <v>154</v>
      </c>
      <c r="I10" s="80" t="s">
        <v>155</v>
      </c>
      <c r="J10" s="78"/>
      <c r="K10" s="78"/>
      <c r="L10" s="78"/>
      <c r="M10" s="62"/>
    </row>
    <row r="11" spans="1:13" ht="52.5" thickTop="1" thickBot="1" x14ac:dyDescent="0.3">
      <c r="A11" s="5" t="s">
        <v>98</v>
      </c>
      <c r="B11" s="66">
        <v>-33038.850000000006</v>
      </c>
      <c r="C11" s="66">
        <v>-4050.63</v>
      </c>
      <c r="D11" s="66">
        <v>-16537.96</v>
      </c>
      <c r="E11" s="66">
        <v>-53627.44</v>
      </c>
      <c r="H11" s="83" t="s">
        <v>156</v>
      </c>
      <c r="I11" s="80" t="s">
        <v>157</v>
      </c>
      <c r="J11" s="78">
        <f>B11+B28+450000</f>
        <v>-177948.33999999997</v>
      </c>
      <c r="K11" s="78">
        <f t="shared" ref="K11:L11" si="2">C11+C28+450000</f>
        <v>-112385.83999999997</v>
      </c>
      <c r="L11" s="78">
        <f t="shared" si="2"/>
        <v>-169185.47000000009</v>
      </c>
      <c r="M11" s="62"/>
    </row>
    <row r="12" spans="1:13" ht="51.75" thickBot="1" x14ac:dyDescent="0.3">
      <c r="A12" s="5" t="s">
        <v>99</v>
      </c>
      <c r="B12" s="62">
        <v>-3709.74</v>
      </c>
      <c r="C12" s="62">
        <v>-2598</v>
      </c>
      <c r="D12" s="62">
        <v>-2224</v>
      </c>
      <c r="E12" s="62">
        <v>-8531.74</v>
      </c>
      <c r="H12" s="84" t="s">
        <v>158</v>
      </c>
      <c r="I12" s="80" t="s">
        <v>159</v>
      </c>
      <c r="J12" s="78">
        <f>B8+B9+B10</f>
        <v>-91634.15</v>
      </c>
      <c r="K12" s="78">
        <f t="shared" ref="K12:L12" si="3">C8+C9+C10</f>
        <v>-112067.18000000001</v>
      </c>
      <c r="L12" s="78">
        <f t="shared" si="3"/>
        <v>-87136.14</v>
      </c>
      <c r="M12" s="62"/>
    </row>
    <row r="13" spans="1:13" ht="31.5" thickTop="1" thickBot="1" x14ac:dyDescent="0.3">
      <c r="A13" s="5" t="s">
        <v>100</v>
      </c>
      <c r="B13" s="67">
        <v>-86313.639999999985</v>
      </c>
      <c r="C13" s="67">
        <v>-138853.01999999999</v>
      </c>
      <c r="D13" s="67">
        <v>-157623.09000000003</v>
      </c>
      <c r="E13" s="67">
        <v>-382789.75</v>
      </c>
      <c r="H13" s="85" t="s">
        <v>160</v>
      </c>
      <c r="I13" s="80" t="s">
        <v>161</v>
      </c>
      <c r="J13" s="86">
        <f>B18+B52</f>
        <v>-92250.29</v>
      </c>
      <c r="K13" s="86">
        <f t="shared" ref="K13:L13" si="4">C18+C52</f>
        <v>-86081.45</v>
      </c>
      <c r="L13" s="86">
        <f t="shared" si="4"/>
        <v>-76418.87999999999</v>
      </c>
      <c r="M13" s="62"/>
    </row>
    <row r="14" spans="1:13" ht="39" thickBot="1" x14ac:dyDescent="0.3">
      <c r="A14" s="68" t="s">
        <v>101</v>
      </c>
      <c r="B14" s="69">
        <v>-312861.32999999996</v>
      </c>
      <c r="C14" s="69">
        <v>-283472.46999999997</v>
      </c>
      <c r="D14" s="69">
        <v>-501479.33999999997</v>
      </c>
      <c r="E14" s="69">
        <v>-1097813.1399999999</v>
      </c>
      <c r="H14" s="87" t="s">
        <v>162</v>
      </c>
      <c r="I14" s="80" t="s">
        <v>163</v>
      </c>
      <c r="J14" s="86">
        <f>B41</f>
        <v>-801842.05</v>
      </c>
      <c r="K14" s="86">
        <f t="shared" ref="K14:L14" si="5">C41</f>
        <v>-845849.04999999993</v>
      </c>
      <c r="L14" s="86">
        <f t="shared" si="5"/>
        <v>-626815.63</v>
      </c>
      <c r="M14" s="62"/>
    </row>
    <row r="15" spans="1:13" ht="15.75" thickBot="1" x14ac:dyDescent="0.3">
      <c r="A15" s="70" t="s">
        <v>102</v>
      </c>
      <c r="B15" s="71">
        <v>-27726.9</v>
      </c>
      <c r="C15" s="71">
        <v>-204117.56</v>
      </c>
      <c r="D15" s="71">
        <v>-198436.27999999997</v>
      </c>
      <c r="E15" s="71">
        <v>-430280.74</v>
      </c>
      <c r="H15" s="88" t="s">
        <v>71</v>
      </c>
      <c r="I15" s="75"/>
      <c r="J15" s="89">
        <f>SUM(J7:J14)</f>
        <v>-5831420.9199999999</v>
      </c>
      <c r="K15" s="89">
        <f t="shared" ref="K15" si="6">SUM(K7:K14)</f>
        <v>-5985786.4799999995</v>
      </c>
      <c r="L15" s="89">
        <f>SUM(L7:L14)</f>
        <v>-6313460.8499999996</v>
      </c>
    </row>
    <row r="16" spans="1:13" x14ac:dyDescent="0.25">
      <c r="A16" s="5" t="s">
        <v>103</v>
      </c>
      <c r="B16" s="62">
        <v>-4426.1499999999996</v>
      </c>
      <c r="C16" s="62"/>
      <c r="D16" s="62"/>
      <c r="E16" s="62">
        <v>-4426.1499999999996</v>
      </c>
    </row>
    <row r="17" spans="1:5" x14ac:dyDescent="0.25">
      <c r="A17" s="5" t="s">
        <v>104</v>
      </c>
      <c r="B17" s="62">
        <v>-1111.1600000000001</v>
      </c>
      <c r="C17" s="62">
        <v>-1064.6399999999999</v>
      </c>
      <c r="D17" s="62">
        <v>-6811.4800000000005</v>
      </c>
      <c r="E17" s="62">
        <v>-8987.2800000000007</v>
      </c>
    </row>
    <row r="18" spans="1:5" x14ac:dyDescent="0.25">
      <c r="A18" s="5" t="s">
        <v>105</v>
      </c>
      <c r="B18" s="72">
        <v>-24492.5</v>
      </c>
      <c r="C18" s="72">
        <v>-26018.04</v>
      </c>
      <c r="D18" s="72">
        <v>-33600</v>
      </c>
      <c r="E18" s="72">
        <v>-84110.540000000008</v>
      </c>
    </row>
    <row r="19" spans="1:5" ht="15" customHeight="1" x14ac:dyDescent="0.25">
      <c r="A19" s="5" t="s">
        <v>106</v>
      </c>
      <c r="B19" s="67">
        <v>-1185775.8400000003</v>
      </c>
      <c r="C19" s="67">
        <v>-1367344.0000000002</v>
      </c>
      <c r="D19" s="67">
        <v>-1400370.1200000003</v>
      </c>
      <c r="E19" s="67">
        <v>-3953489.9600000009</v>
      </c>
    </row>
    <row r="20" spans="1:5" x14ac:dyDescent="0.25">
      <c r="A20" s="5" t="s">
        <v>107</v>
      </c>
      <c r="B20" s="67">
        <v>-11482.76</v>
      </c>
      <c r="C20" s="67">
        <v>-17480.189999999999</v>
      </c>
      <c r="D20" s="67">
        <v>-5988.28</v>
      </c>
      <c r="E20" s="67">
        <v>-34951.229999999996</v>
      </c>
    </row>
    <row r="21" spans="1:5" x14ac:dyDescent="0.25">
      <c r="A21" s="5" t="s">
        <v>108</v>
      </c>
      <c r="B21" s="67">
        <v>-434715.59</v>
      </c>
      <c r="C21" s="67">
        <v>-532927.93999999994</v>
      </c>
      <c r="D21" s="67">
        <v>-638268.28999999992</v>
      </c>
      <c r="E21" s="67">
        <v>-1605911.8199999998</v>
      </c>
    </row>
    <row r="22" spans="1:5" x14ac:dyDescent="0.25">
      <c r="A22" s="5" t="s">
        <v>109</v>
      </c>
      <c r="B22" s="67">
        <v>-309261.92</v>
      </c>
      <c r="C22" s="67">
        <v>-268870.68</v>
      </c>
      <c r="D22" s="67">
        <v>-259208.68000000005</v>
      </c>
      <c r="E22" s="67">
        <v>-837341.28</v>
      </c>
    </row>
    <row r="23" spans="1:5" x14ac:dyDescent="0.25">
      <c r="A23" s="5" t="s">
        <v>110</v>
      </c>
      <c r="B23" s="67">
        <v>-958788.29999999993</v>
      </c>
      <c r="C23" s="67">
        <v>-441086.61</v>
      </c>
      <c r="D23" s="67">
        <v>-617802.30999999994</v>
      </c>
      <c r="E23" s="67">
        <v>-2017677.2199999997</v>
      </c>
    </row>
    <row r="24" spans="1:5" x14ac:dyDescent="0.25">
      <c r="A24" s="5" t="s">
        <v>111</v>
      </c>
      <c r="B24" s="62">
        <v>-231927.52</v>
      </c>
      <c r="C24" s="62">
        <v>-116348</v>
      </c>
      <c r="D24" s="62">
        <v>-141973.30000000002</v>
      </c>
      <c r="E24" s="62">
        <v>-490248.82000000007</v>
      </c>
    </row>
    <row r="25" spans="1:5" x14ac:dyDescent="0.25">
      <c r="A25" s="68" t="s">
        <v>112</v>
      </c>
      <c r="B25" s="69">
        <v>-321819.81</v>
      </c>
      <c r="C25" s="69">
        <v>-336144.63</v>
      </c>
      <c r="D25" s="69">
        <v>-337486.8</v>
      </c>
      <c r="E25" s="69">
        <v>-995451.24</v>
      </c>
    </row>
    <row r="26" spans="1:5" x14ac:dyDescent="0.25">
      <c r="A26" s="5" t="s">
        <v>113</v>
      </c>
      <c r="B26" s="62">
        <v>-4106771.9600000004</v>
      </c>
      <c r="C26" s="62">
        <v>-4408552.8500000006</v>
      </c>
      <c r="D26" s="62">
        <v>-4154323.3400000003</v>
      </c>
      <c r="E26" s="62">
        <v>-12669648.150000002</v>
      </c>
    </row>
    <row r="27" spans="1:5" x14ac:dyDescent="0.25">
      <c r="A27" s="5" t="s">
        <v>114</v>
      </c>
      <c r="B27" s="62">
        <v>-2361846.77</v>
      </c>
      <c r="C27" s="62">
        <v>-2533781.4900000002</v>
      </c>
      <c r="D27" s="62">
        <v>-2786656.41</v>
      </c>
      <c r="E27" s="62">
        <v>-7682284.6699999999</v>
      </c>
    </row>
    <row r="28" spans="1:5" x14ac:dyDescent="0.25">
      <c r="A28" s="5" t="s">
        <v>115</v>
      </c>
      <c r="B28" s="66">
        <v>-594909.49</v>
      </c>
      <c r="C28" s="66">
        <v>-558335.21</v>
      </c>
      <c r="D28" s="66">
        <v>-602647.51000000013</v>
      </c>
      <c r="E28" s="66">
        <v>-1755892.21</v>
      </c>
    </row>
    <row r="29" spans="1:5" x14ac:dyDescent="0.25">
      <c r="A29" s="5" t="s">
        <v>116</v>
      </c>
      <c r="B29" s="67"/>
      <c r="C29" s="67">
        <v>-218105.86</v>
      </c>
      <c r="D29" s="67">
        <v>-237241.53999999998</v>
      </c>
      <c r="E29" s="67">
        <v>-455347.39999999997</v>
      </c>
    </row>
    <row r="30" spans="1:5" x14ac:dyDescent="0.25">
      <c r="A30" s="5" t="s">
        <v>117</v>
      </c>
      <c r="B30" s="62">
        <v>-1145211.2100000002</v>
      </c>
      <c r="C30" s="62">
        <v>-1405212.94</v>
      </c>
      <c r="D30" s="62">
        <v>-1306970.0599999998</v>
      </c>
      <c r="E30" s="62">
        <v>-3857394.21</v>
      </c>
    </row>
    <row r="31" spans="1:5" x14ac:dyDescent="0.25">
      <c r="A31" s="5" t="s">
        <v>118</v>
      </c>
      <c r="B31" s="62"/>
      <c r="C31" s="62">
        <v>-389977.71</v>
      </c>
      <c r="D31" s="62">
        <v>-405439.70000000007</v>
      </c>
      <c r="E31" s="62">
        <v>-795417.41000000015</v>
      </c>
    </row>
    <row r="32" spans="1:5" x14ac:dyDescent="0.25">
      <c r="A32" s="5" t="s">
        <v>119</v>
      </c>
      <c r="B32" s="62">
        <v>-104016</v>
      </c>
      <c r="C32" s="62"/>
      <c r="D32" s="62"/>
      <c r="E32" s="62">
        <v>-104016</v>
      </c>
    </row>
    <row r="33" spans="1:5" x14ac:dyDescent="0.25">
      <c r="A33" s="5" t="s">
        <v>120</v>
      </c>
      <c r="B33" s="62">
        <v>-23464.28</v>
      </c>
      <c r="C33" s="62">
        <v>-776.8</v>
      </c>
      <c r="D33" s="62">
        <v>-21958.2</v>
      </c>
      <c r="E33" s="62">
        <v>-46199.28</v>
      </c>
    </row>
    <row r="34" spans="1:5" x14ac:dyDescent="0.25">
      <c r="A34" s="5" t="s">
        <v>121</v>
      </c>
      <c r="B34" s="62">
        <v>-20620.329999999994</v>
      </c>
      <c r="C34" s="62">
        <v>-55903.45</v>
      </c>
      <c r="D34" s="62">
        <v>-18322.46</v>
      </c>
      <c r="E34" s="62">
        <v>-94846.239999999991</v>
      </c>
    </row>
    <row r="35" spans="1:5" x14ac:dyDescent="0.25">
      <c r="A35" s="5" t="s">
        <v>122</v>
      </c>
      <c r="B35" s="62">
        <v>-7342.07</v>
      </c>
      <c r="C35" s="62">
        <v>-74426.78</v>
      </c>
      <c r="D35" s="62">
        <v>-6558.09</v>
      </c>
      <c r="E35" s="62">
        <v>-88326.94</v>
      </c>
    </row>
    <row r="36" spans="1:5" x14ac:dyDescent="0.25">
      <c r="A36" s="5" t="s">
        <v>123</v>
      </c>
      <c r="B36" s="62">
        <v>-417028</v>
      </c>
      <c r="C36" s="62">
        <v>-384761</v>
      </c>
      <c r="D36" s="62"/>
      <c r="E36" s="62">
        <v>-801789</v>
      </c>
    </row>
    <row r="37" spans="1:5" x14ac:dyDescent="0.25">
      <c r="A37" s="5" t="s">
        <v>124</v>
      </c>
      <c r="B37" s="62"/>
      <c r="C37" s="62">
        <v>-32800</v>
      </c>
      <c r="D37" s="62">
        <v>32800</v>
      </c>
      <c r="E37" s="62">
        <v>0</v>
      </c>
    </row>
    <row r="38" spans="1:5" x14ac:dyDescent="0.25">
      <c r="A38" s="5" t="s">
        <v>125</v>
      </c>
      <c r="B38" s="62">
        <v>-1313.23</v>
      </c>
      <c r="C38" s="62"/>
      <c r="D38" s="62"/>
      <c r="E38" s="62">
        <v>-1313.23</v>
      </c>
    </row>
    <row r="39" spans="1:5" x14ac:dyDescent="0.25">
      <c r="A39" s="5" t="s">
        <v>126</v>
      </c>
      <c r="B39" s="62"/>
      <c r="C39" s="62">
        <v>-9110.4600000000009</v>
      </c>
      <c r="D39" s="62"/>
      <c r="E39" s="62">
        <v>-9110.4600000000009</v>
      </c>
    </row>
    <row r="40" spans="1:5" x14ac:dyDescent="0.25">
      <c r="A40" s="5" t="s">
        <v>127</v>
      </c>
      <c r="B40" s="62"/>
      <c r="C40" s="62"/>
      <c r="D40" s="62">
        <v>-500000</v>
      </c>
      <c r="E40" s="62">
        <v>-500000</v>
      </c>
    </row>
    <row r="41" spans="1:5" ht="30" x14ac:dyDescent="0.25">
      <c r="A41" s="73" t="s">
        <v>128</v>
      </c>
      <c r="B41" s="74">
        <v>-801842.05</v>
      </c>
      <c r="C41" s="74">
        <v>-845849.04999999993</v>
      </c>
      <c r="D41" s="74">
        <v>-626815.63</v>
      </c>
      <c r="E41" s="74">
        <v>-2274506.73</v>
      </c>
    </row>
    <row r="42" spans="1:5" x14ac:dyDescent="0.25">
      <c r="A42" s="5" t="s">
        <v>129</v>
      </c>
      <c r="B42" s="62">
        <v>-22320</v>
      </c>
      <c r="C42" s="62">
        <v>-636721.62</v>
      </c>
      <c r="D42" s="62"/>
      <c r="E42" s="62">
        <v>-659041.62</v>
      </c>
    </row>
    <row r="43" spans="1:5" x14ac:dyDescent="0.25">
      <c r="A43" s="5" t="s">
        <v>130</v>
      </c>
      <c r="B43" s="62"/>
      <c r="C43" s="62">
        <v>-45732.38</v>
      </c>
      <c r="D43" s="62"/>
      <c r="E43" s="62">
        <v>-45732.38</v>
      </c>
    </row>
    <row r="44" spans="1:5" x14ac:dyDescent="0.25">
      <c r="A44" s="5" t="s">
        <v>131</v>
      </c>
      <c r="B44" s="62">
        <v>-493541.56000000006</v>
      </c>
      <c r="C44" s="62">
        <v>-560508.58000000007</v>
      </c>
      <c r="D44" s="62">
        <v>-686047.50000000012</v>
      </c>
      <c r="E44" s="62">
        <v>-1740097.6400000001</v>
      </c>
    </row>
    <row r="45" spans="1:5" x14ac:dyDescent="0.25">
      <c r="A45" s="5" t="s">
        <v>132</v>
      </c>
      <c r="B45" s="62"/>
      <c r="C45" s="62">
        <v>-71527.66</v>
      </c>
      <c r="D45" s="62">
        <v>-43634.43</v>
      </c>
      <c r="E45" s="62">
        <v>-115162.09</v>
      </c>
    </row>
    <row r="46" spans="1:5" x14ac:dyDescent="0.25">
      <c r="A46" s="5" t="s">
        <v>133</v>
      </c>
      <c r="B46" s="62">
        <v>-9916.5</v>
      </c>
      <c r="C46" s="62">
        <v>-54569.25</v>
      </c>
      <c r="D46" s="62"/>
      <c r="E46" s="62">
        <v>-64485.75</v>
      </c>
    </row>
    <row r="47" spans="1:5" x14ac:dyDescent="0.25">
      <c r="A47" s="5" t="s">
        <v>134</v>
      </c>
      <c r="B47" s="62">
        <v>0</v>
      </c>
      <c r="C47" s="62">
        <v>2024.32</v>
      </c>
      <c r="D47" s="62"/>
      <c r="E47" s="62">
        <v>2024.32</v>
      </c>
    </row>
    <row r="48" spans="1:5" x14ac:dyDescent="0.25">
      <c r="A48" s="5" t="s">
        <v>135</v>
      </c>
      <c r="B48" s="62">
        <v>-134352.94</v>
      </c>
      <c r="C48" s="62">
        <v>-146350.46</v>
      </c>
      <c r="D48" s="62">
        <v>-165100.96</v>
      </c>
      <c r="E48" s="62">
        <v>-445804.36</v>
      </c>
    </row>
    <row r="49" spans="1:5" x14ac:dyDescent="0.25">
      <c r="A49" s="5" t="s">
        <v>136</v>
      </c>
      <c r="B49" s="62"/>
      <c r="C49" s="62"/>
      <c r="D49" s="62">
        <v>-7070.5</v>
      </c>
      <c r="E49" s="62">
        <v>-7070.5</v>
      </c>
    </row>
    <row r="50" spans="1:5" x14ac:dyDescent="0.25">
      <c r="A50" s="5" t="s">
        <v>137</v>
      </c>
      <c r="B50" s="62">
        <v>-755755</v>
      </c>
      <c r="C50" s="62">
        <v>-544083.46000000008</v>
      </c>
      <c r="D50" s="62">
        <v>-393615.95</v>
      </c>
      <c r="E50" s="62">
        <v>-1693454.41</v>
      </c>
    </row>
    <row r="51" spans="1:5" x14ac:dyDescent="0.25">
      <c r="A51" s="5" t="s">
        <v>138</v>
      </c>
      <c r="B51" s="62">
        <v>-44456.09</v>
      </c>
      <c r="C51" s="62">
        <v>-23855.03</v>
      </c>
      <c r="D51" s="62">
        <v>-98587.199999999997</v>
      </c>
      <c r="E51" s="62">
        <v>-166898.32</v>
      </c>
    </row>
    <row r="52" spans="1:5" x14ac:dyDescent="0.25">
      <c r="A52" s="5" t="s">
        <v>139</v>
      </c>
      <c r="B52" s="72">
        <v>-67757.789999999994</v>
      </c>
      <c r="C52" s="72">
        <v>-60063.409999999996</v>
      </c>
      <c r="D52" s="72">
        <v>-42818.87999999999</v>
      </c>
      <c r="E52" s="72">
        <v>-170640.07999999996</v>
      </c>
    </row>
    <row r="53" spans="1:5" x14ac:dyDescent="0.25">
      <c r="A53" s="5" t="s">
        <v>140</v>
      </c>
      <c r="B53" s="62">
        <v>-39606.67</v>
      </c>
      <c r="C53" s="62">
        <v>-45899.049999999996</v>
      </c>
      <c r="D53" s="62">
        <v>-45899.05</v>
      </c>
      <c r="E53" s="62">
        <v>-131404.77000000002</v>
      </c>
    </row>
    <row r="54" spans="1:5" x14ac:dyDescent="0.25">
      <c r="A54" s="5" t="s">
        <v>141</v>
      </c>
      <c r="B54" s="62">
        <v>-4340599.9000000004</v>
      </c>
      <c r="C54" s="62">
        <v>-4488800.1799999988</v>
      </c>
      <c r="D54" s="62">
        <v>-4422885.120000001</v>
      </c>
      <c r="E54" s="62">
        <v>-13252285.199999999</v>
      </c>
    </row>
    <row r="55" spans="1:5" x14ac:dyDescent="0.25">
      <c r="A55" s="5" t="s">
        <v>142</v>
      </c>
      <c r="B55" s="62">
        <v>-13195.75</v>
      </c>
      <c r="C55" s="62">
        <v>-3586.5</v>
      </c>
      <c r="D55" s="62">
        <v>-298618.89</v>
      </c>
      <c r="E55" s="62">
        <v>-315401.14</v>
      </c>
    </row>
    <row r="56" spans="1:5" x14ac:dyDescent="0.25">
      <c r="A56" s="5" t="s">
        <v>143</v>
      </c>
      <c r="B56" s="62">
        <v>-18932992.549999997</v>
      </c>
      <c r="C56" s="62">
        <v>-23508569.459999997</v>
      </c>
      <c r="D56" s="62">
        <v>-24010819.459999997</v>
      </c>
      <c r="E56" s="62">
        <v>-66452381.469999984</v>
      </c>
    </row>
    <row r="57" spans="1:5" x14ac:dyDescent="0.25">
      <c r="A57" s="5" t="s">
        <v>14</v>
      </c>
      <c r="B57" s="62">
        <v>-38974528.369999997</v>
      </c>
      <c r="C57" s="62">
        <v>-45482073.739999995</v>
      </c>
      <c r="D57" s="62">
        <v>-45522782.87000002</v>
      </c>
      <c r="E57" s="62">
        <v>-129979384.97999997</v>
      </c>
    </row>
  </sheetData>
  <mergeCells count="3">
    <mergeCell ref="H5:H6"/>
    <mergeCell ref="I5:I6"/>
    <mergeCell ref="J5:L5"/>
  </mergeCells>
  <pageMargins left="0.7" right="0.7" top="0.75" bottom="0.75" header="0.3" footer="0.3"/>
  <pageSetup paperSize="9"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6F0F152EFA574A84C5E254928AD785" ma:contentTypeVersion="11" ma:contentTypeDescription="Skapa ett nytt dokument." ma:contentTypeScope="" ma:versionID="59353bd6be51c20e68f6eab140a98db7">
  <xsd:schema xmlns:xsd="http://www.w3.org/2001/XMLSchema" xmlns:xs="http://www.w3.org/2001/XMLSchema" xmlns:p="http://schemas.microsoft.com/office/2006/metadata/properties" xmlns:ns1="http://schemas.microsoft.com/sharepoint/v3" xmlns:ns2="bb1d05a8-4adf-4a43-9c75-81c7656c06d8" xmlns:ns3="http://schemas.microsoft.com/sharepoint/v4" targetNamespace="http://schemas.microsoft.com/office/2006/metadata/properties" ma:root="true" ma:fieldsID="7140f9d58e724d62ddff0cc5c7dd2ec6" ns1:_="" ns2:_="" ns3:_="">
    <xsd:import namespace="http://schemas.microsoft.com/sharepoint/v3"/>
    <xsd:import namespace="bb1d05a8-4adf-4a43-9c75-81c7656c06d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Kommentar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9" nillable="true" ma:displayName="E-post - Avsändare" ma:hidden="true" ma:internalName="EmailSender">
      <xsd:simpleType>
        <xsd:restriction base="dms:Note">
          <xsd:maxLength value="255"/>
        </xsd:restriction>
      </xsd:simpleType>
    </xsd:element>
    <xsd:element name="EmailTo" ma:index="10" nillable="true" ma:displayName="E-post - Till" ma:hidden="true" ma:internalName="EmailTo">
      <xsd:simpleType>
        <xsd:restriction base="dms:Note">
          <xsd:maxLength value="255"/>
        </xsd:restriction>
      </xsd:simpleType>
    </xsd:element>
    <xsd:element name="EmailCc" ma:index="11" nillable="true" ma:displayName="E-post - Kopia" ma:hidden="true" ma:internalName="EmailCc">
      <xsd:simpleType>
        <xsd:restriction base="dms:Note">
          <xsd:maxLength value="255"/>
        </xsd:restriction>
      </xsd:simpleType>
    </xsd:element>
    <xsd:element name="EmailFrom" ma:index="12" nillable="true" ma:displayName="E-post - Från" ma:hidden="true" ma:internalName="EmailFrom">
      <xsd:simpleType>
        <xsd:restriction base="dms:Text"/>
      </xsd:simpleType>
    </xsd:element>
    <xsd:element name="EmailSubject" ma:index="13" nillable="true" ma:displayName="E-post - Ämne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1d05a8-4adf-4a43-9c75-81c7656c06d8" elementFormDefault="qualified">
    <xsd:import namespace="http://schemas.microsoft.com/office/2006/documentManagement/types"/>
    <xsd:import namespace="http://schemas.microsoft.com/office/infopath/2007/PartnerControls"/>
    <xsd:element name="Kommentar" ma:index="8" nillable="true" ma:displayName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4" nillable="true" ma:displayName="E-postrubriker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bb1d05a8-4adf-4a43-9c75-81c7656c06d8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3B91E4-717A-43EF-9993-FE297AE1F2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1d05a8-4adf-4a43-9c75-81c7656c06d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B51F7B-BC56-4B92-9879-57CDE101DF1C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sharepoint/v4"/>
    <ds:schemaRef ds:uri="http://purl.org/dc/terms/"/>
    <ds:schemaRef ds:uri="bb1d05a8-4adf-4a43-9c75-81c7656c06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C58CBD1-E6ED-4868-A438-A0CC6D5703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Beräkning total OH 2015-2017</vt:lpstr>
      <vt:lpstr>Lönebas</vt:lpstr>
      <vt:lpstr>Sammanställning univ gemensamt</vt:lpstr>
      <vt:lpstr>Spec kostnader per avd</vt:lpstr>
      <vt:lpstr>Sammanställning fak gemensamt</vt:lpstr>
      <vt:lpstr>Underlag LTV-fak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Anna Fogelberg</dc:creator>
  <cp:lastModifiedBy>Jenny Kjellström</cp:lastModifiedBy>
  <dcterms:created xsi:type="dcterms:W3CDTF">2016-12-02T12:56:00Z</dcterms:created>
  <dcterms:modified xsi:type="dcterms:W3CDTF">2018-03-15T08:47:28Z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0x010100D86F0F152EFA574A84C5E254928AD785</vt:lpwstr>
  </property>
</Properties>
</file>